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Bpe_DOMA\!Čeleda\DD Tavíkovice-zateplení\"/>
    </mc:Choice>
  </mc:AlternateContent>
  <xr:revisionPtr revIDLastSave="0" documentId="8_{6392F7FF-31DC-4FF5-B94E-0F5D429194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2401_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2401_02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2401_02 Pol'!$A$1:$Y$60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50" i="12"/>
  <c r="O8" i="12"/>
  <c r="G9" i="12"/>
  <c r="I9" i="12"/>
  <c r="I8" i="12" s="1"/>
  <c r="K9" i="12"/>
  <c r="K8" i="12" s="1"/>
  <c r="M9" i="12"/>
  <c r="O9" i="12"/>
  <c r="Q9" i="12"/>
  <c r="Q8" i="12" s="1"/>
  <c r="V9" i="12"/>
  <c r="G12" i="12"/>
  <c r="G8" i="12" s="1"/>
  <c r="I12" i="12"/>
  <c r="K12" i="12"/>
  <c r="O12" i="12"/>
  <c r="Q12" i="12"/>
  <c r="V12" i="12"/>
  <c r="V8" i="12" s="1"/>
  <c r="G14" i="12"/>
  <c r="M14" i="12" s="1"/>
  <c r="I14" i="12"/>
  <c r="K14" i="12"/>
  <c r="O14" i="12"/>
  <c r="Q14" i="12"/>
  <c r="V14" i="12"/>
  <c r="G17" i="12"/>
  <c r="K17" i="12"/>
  <c r="V17" i="12"/>
  <c r="G18" i="12"/>
  <c r="I18" i="12"/>
  <c r="I17" i="12" s="1"/>
  <c r="K18" i="12"/>
  <c r="M18" i="12"/>
  <c r="M17" i="12" s="1"/>
  <c r="O18" i="12"/>
  <c r="O17" i="12" s="1"/>
  <c r="Q18" i="12"/>
  <c r="Q17" i="12" s="1"/>
  <c r="V18" i="12"/>
  <c r="G20" i="12"/>
  <c r="O20" i="12"/>
  <c r="V20" i="12"/>
  <c r="G21" i="12"/>
  <c r="I21" i="12"/>
  <c r="I20" i="12" s="1"/>
  <c r="K21" i="12"/>
  <c r="K20" i="12" s="1"/>
  <c r="M21" i="12"/>
  <c r="M20" i="12" s="1"/>
  <c r="O21" i="12"/>
  <c r="Q21" i="12"/>
  <c r="Q20" i="12" s="1"/>
  <c r="V21" i="12"/>
  <c r="K23" i="12"/>
  <c r="O23" i="12"/>
  <c r="G24" i="12"/>
  <c r="M24" i="12" s="1"/>
  <c r="M23" i="12" s="1"/>
  <c r="I24" i="12"/>
  <c r="I23" i="12" s="1"/>
  <c r="K24" i="12"/>
  <c r="O24" i="12"/>
  <c r="Q24" i="12"/>
  <c r="Q23" i="12" s="1"/>
  <c r="V24" i="12"/>
  <c r="V23" i="12" s="1"/>
  <c r="G25" i="12"/>
  <c r="V25" i="12"/>
  <c r="G26" i="12"/>
  <c r="I26" i="12"/>
  <c r="I25" i="12" s="1"/>
  <c r="K26" i="12"/>
  <c r="M26" i="12"/>
  <c r="O26" i="12"/>
  <c r="O25" i="12" s="1"/>
  <c r="Q26" i="12"/>
  <c r="Q25" i="12" s="1"/>
  <c r="V26" i="12"/>
  <c r="G28" i="12"/>
  <c r="I28" i="12"/>
  <c r="K28" i="12"/>
  <c r="K25" i="12" s="1"/>
  <c r="M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I33" i="12"/>
  <c r="G34" i="12"/>
  <c r="G33" i="12" s="1"/>
  <c r="I34" i="12"/>
  <c r="K34" i="12"/>
  <c r="K33" i="12" s="1"/>
  <c r="O34" i="12"/>
  <c r="O33" i="12" s="1"/>
  <c r="Q34" i="12"/>
  <c r="Q33" i="12" s="1"/>
  <c r="V34" i="12"/>
  <c r="V33" i="12" s="1"/>
  <c r="G37" i="12"/>
  <c r="I37" i="12"/>
  <c r="K37" i="12"/>
  <c r="M37" i="12"/>
  <c r="O37" i="12"/>
  <c r="Q37" i="12"/>
  <c r="V37" i="12"/>
  <c r="G40" i="12"/>
  <c r="I40" i="12"/>
  <c r="I39" i="12" s="1"/>
  <c r="K40" i="12"/>
  <c r="K39" i="12" s="1"/>
  <c r="M40" i="12"/>
  <c r="M39" i="12" s="1"/>
  <c r="O40" i="12"/>
  <c r="Q40" i="12"/>
  <c r="Q39" i="12" s="1"/>
  <c r="V40" i="12"/>
  <c r="G41" i="12"/>
  <c r="M41" i="12" s="1"/>
  <c r="I41" i="12"/>
  <c r="K41" i="12"/>
  <c r="O41" i="12"/>
  <c r="Q41" i="12"/>
  <c r="V41" i="12"/>
  <c r="V39" i="12" s="1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I45" i="12"/>
  <c r="K45" i="12"/>
  <c r="M45" i="12"/>
  <c r="O45" i="12"/>
  <c r="O39" i="12" s="1"/>
  <c r="Q45" i="12"/>
  <c r="V45" i="12"/>
  <c r="G46" i="12"/>
  <c r="I46" i="12"/>
  <c r="K46" i="12"/>
  <c r="M46" i="12"/>
  <c r="O46" i="12"/>
  <c r="Q46" i="12"/>
  <c r="V46" i="12"/>
  <c r="K47" i="12"/>
  <c r="O47" i="12"/>
  <c r="G48" i="12"/>
  <c r="M48" i="12" s="1"/>
  <c r="M47" i="12" s="1"/>
  <c r="I48" i="12"/>
  <c r="I47" i="12" s="1"/>
  <c r="K48" i="12"/>
  <c r="O48" i="12"/>
  <c r="Q48" i="12"/>
  <c r="Q47" i="12" s="1"/>
  <c r="V48" i="12"/>
  <c r="V47" i="12" s="1"/>
  <c r="AE50" i="12"/>
  <c r="AF50" i="12"/>
  <c r="I20" i="1"/>
  <c r="I19" i="1"/>
  <c r="I18" i="1"/>
  <c r="I17" i="1"/>
  <c r="F42" i="1"/>
  <c r="G42" i="1"/>
  <c r="G25" i="1" s="1"/>
  <c r="A25" i="1" s="1"/>
  <c r="H41" i="1"/>
  <c r="I41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60" i="1" l="1"/>
  <c r="J58" i="1" s="1"/>
  <c r="I16" i="1"/>
  <c r="I21" i="1" s="1"/>
  <c r="H40" i="1"/>
  <c r="I40" i="1" s="1"/>
  <c r="G26" i="1"/>
  <c r="A26" i="1"/>
  <c r="G28" i="1"/>
  <c r="G23" i="1"/>
  <c r="M25" i="12"/>
  <c r="G39" i="12"/>
  <c r="M12" i="12"/>
  <c r="M8" i="12" s="1"/>
  <c r="G23" i="12"/>
  <c r="M34" i="12"/>
  <c r="M33" i="12" s="1"/>
  <c r="G47" i="12"/>
  <c r="I39" i="1"/>
  <c r="I42" i="1" s="1"/>
  <c r="J40" i="1" s="1"/>
  <c r="J56" i="1" l="1"/>
  <c r="J52" i="1"/>
  <c r="J59" i="1"/>
  <c r="J53" i="1"/>
  <c r="J57" i="1"/>
  <c r="J55" i="1"/>
  <c r="J54" i="1"/>
  <c r="A23" i="1"/>
  <c r="J39" i="1"/>
  <c r="J42" i="1" s="1"/>
  <c r="J41" i="1"/>
  <c r="J60" i="1" l="1"/>
  <c r="A24" i="1"/>
  <c r="G24" i="1"/>
  <c r="A27" i="1" s="1"/>
  <c r="A29" i="1" s="1"/>
  <c r="G29" i="1" s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E6C06DD5-375C-4006-ACF0-4187696C603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0811F5E-9C0E-42B7-9C29-03B61ECAC5E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<sst xmlns="http://schemas.openxmlformats.org/spreadsheetml/2006/main" count="378" uniqueCount="188">
  <si>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</si>
  <si>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</si>
  <si>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</si>
  <si>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</si>
  <si>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</si>
  <si>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</si>
  <si>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</si>
  <si>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</si>
  <si>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</si>
  <si>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</si>
  <si>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</si>
  <si>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</si>
  <si>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</si>
  <si>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</si>
  <si>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</si>
  <si>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</si>
  <si>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</si>
  <si>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</si>
  <si>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</si>
  <si>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</si>
  <si>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</si>
  <si>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</si>
  <si>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</si>
  <si>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</si>
  <si>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</si>
  <si>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</si>
  <si>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</si>
  <si>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</si>
  <si>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</si>
  <si>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</si>
  <si>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</si>
  <si>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</si>
  <si>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</si>
  <si>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</si>
  <si>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</si>
  <si>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</si>
  <si>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</si>
  <si>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</si>
  <si>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</si>
  <si>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</si>
  <si>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</si>
  <si>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</si>
  <si>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</si>
  <si>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2401_02</t>
  </si>
  <si>
    <t>Bazén- úpravy interiéru</t>
  </si>
  <si>
    <t>02</t>
  </si>
  <si>
    <t>Bazén</t>
  </si>
  <si>
    <t>Objekt:</t>
  </si>
  <si>
    <t>Rozpočet:</t>
  </si>
  <si>
    <t>Ing.Daniel Malina</t>
  </si>
  <si>
    <t>2024/01</t>
  </si>
  <si>
    <t xml:space="preserve">Domov u lesa Tavíkovice - zateplení objektu </t>
  </si>
  <si>
    <t>Domov u lesa Tavíkovice, příspěvková organizace</t>
  </si>
  <si>
    <t>153</t>
  </si>
  <si>
    <t>Tavíkovice</t>
  </si>
  <si>
    <t>67140</t>
  </si>
  <si>
    <t>45671818</t>
  </si>
  <si>
    <t>Stavba</t>
  </si>
  <si>
    <t>Celkem za stavbu</t>
  </si>
  <si>
    <t>CZK</t>
  </si>
  <si>
    <t>#POPS</t>
  </si>
  <si>
    <t xml:space="preserve">Popis stavby: 2024/01 - Domov u lesa Tavíkovice - zateplení objektu </t>
  </si>
  <si>
    <t>#POPO</t>
  </si>
  <si>
    <t>Popis objektu: 02 - Bazén</t>
  </si>
  <si>
    <t>#POPR</t>
  </si>
  <si>
    <t>Popis rozpočtu: 2401_02 - Bazén- úpravy interiéru</t>
  </si>
  <si>
    <t>Rekapitulace dílů</t>
  </si>
  <si>
    <t>Typ dílu</t>
  </si>
  <si>
    <t>416</t>
  </si>
  <si>
    <t>Podhledy a mezistropy montované lehké</t>
  </si>
  <si>
    <t>94</t>
  </si>
  <si>
    <t>Lešení a stavební výtahy</t>
  </si>
  <si>
    <t>96</t>
  </si>
  <si>
    <t>Bourání konstrukcí</t>
  </si>
  <si>
    <t>99</t>
  </si>
  <si>
    <t>Staveništní přesun hmot</t>
  </si>
  <si>
    <t>713</t>
  </si>
  <si>
    <t>Izolace tepelné</t>
  </si>
  <si>
    <t>783</t>
  </si>
  <si>
    <t>Nátěry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</si>
  <si>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</si>
  <si>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</si>
  <si>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</si>
  <si>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</si>
  <si>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</si>
  <si>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</si>
  <si>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</si>
  <si>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</si>
  <si>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</si>
  <si>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</si>
  <si>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</si>
  <si>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</si>
  <si>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</si>
  <si>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</si>
  <si>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</si>
  <si>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</si>
  <si>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</si>
  <si>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</si>
  <si>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</si>
  <si>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</si>
  <si>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</si>
  <si>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</si>
  <si>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</si>
  <si>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</si>
  <si>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</si>
  <si>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</si>
  <si>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</si>
  <si>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</si>
  <si>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</si>
  <si>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</si>
  <si>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</si>
  <si>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</si>
  <si>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</si>
  <si>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342265122RT7</t>
  </si>
  <si>
    <t>Úprava podkroví sádrokarton. na ocel. rošt, šikmá desky standard impreg. tl. 12,5 mm, bez izolace</t>
  </si>
  <si>
    <t>m2</t>
  </si>
  <si>
    <t>RTS 24/ I</t>
  </si>
  <si>
    <t>RTS 23/ II</t>
  </si>
  <si>
    <t>Práce</t>
  </si>
  <si>
    <t>Běžná</t>
  </si>
  <si>
    <t>POL1_</t>
  </si>
  <si>
    <t>7*2*2</t>
  </si>
  <si>
    <t>VV</t>
  </si>
  <si>
    <t>18,6*2*2</t>
  </si>
  <si>
    <t>342265132RT7</t>
  </si>
  <si>
    <t>Úprava podkroví sádrokarton. na ocel. rošt vodor. desky standard impreg. tl. 12,5 mm, bez izolace</t>
  </si>
  <si>
    <t>3,2*12</t>
  </si>
  <si>
    <t>416-100</t>
  </si>
  <si>
    <t>Příplatek za provedení podhledu z desek Aquapanel, hustý rošt, antikoroz. provedení šroubů</t>
  </si>
  <si>
    <t>Vlastní</t>
  </si>
  <si>
    <t>Indiv</t>
  </si>
  <si>
    <t>Odkaz na mn. položky pořadí 1 : 102,40000</t>
  </si>
  <si>
    <t>Odkaz na mn. položky pořadí 2 : 38,40000</t>
  </si>
  <si>
    <t>941955004R00</t>
  </si>
  <si>
    <t>Lešení lehké pomocné, výška podlahy do 3,5 m</t>
  </si>
  <si>
    <t>vnitřní : 116</t>
  </si>
  <si>
    <t>963016111R00</t>
  </si>
  <si>
    <t>Demontáž podhledu SDK, kovová kce., 1xoplášť.12,5 mm</t>
  </si>
  <si>
    <t>140,8</t>
  </si>
  <si>
    <t>999281211R00</t>
  </si>
  <si>
    <t>Přesun hmot, opravy vněj. plášťů výšky do 25 m</t>
  </si>
  <si>
    <t>t</t>
  </si>
  <si>
    <t>Přesun hmot</t>
  </si>
  <si>
    <t>POL7_</t>
  </si>
  <si>
    <t>713111121RT1</t>
  </si>
  <si>
    <t>Montáž tepelné izolace stropů rovných spodem, drátem 1 vrstva - materiál ve specifikaci</t>
  </si>
  <si>
    <t>podhled : 102,4+38,4</t>
  </si>
  <si>
    <t>713111221RK6</t>
  </si>
  <si>
    <t>Montáž parozábrany, zavěšeného podhledu s přelepením spojů Jutafol N AL 170 speciál</t>
  </si>
  <si>
    <t>140,8*1,2</t>
  </si>
  <si>
    <t>631508592R</t>
  </si>
  <si>
    <t>Pás izolační ISOVER UNIROL PROFI 4500 x 1200 x 100 mm</t>
  </si>
  <si>
    <t>SPCM</t>
  </si>
  <si>
    <t>Specifikace</t>
  </si>
  <si>
    <t>POL3_</t>
  </si>
  <si>
    <t>Odkaz na mn. položky pořadí 7 : 140,80000*1,2</t>
  </si>
  <si>
    <t>998713201R00</t>
  </si>
  <si>
    <t>Přesun hmot pro izolace tepelné, výšky do 6 m</t>
  </si>
  <si>
    <t>783851113R00</t>
  </si>
  <si>
    <t>Nátěr epoxidový stropů 2x + 1x email + 2x tmel</t>
  </si>
  <si>
    <t>783851117R00</t>
  </si>
  <si>
    <t>Nátěr epoxidový stropů, napuštění</t>
  </si>
  <si>
    <t>Odkaz na mn. položky pořadí 11 : 140,80000</t>
  </si>
  <si>
    <t>979011211R00</t>
  </si>
  <si>
    <t>Svislá doprava suti a vybour. hmot za 2.NP nošením</t>
  </si>
  <si>
    <t>Přesun suti</t>
  </si>
  <si>
    <t>POL8_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</si>
  <si>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</si>
  <si>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</si>
  <si>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</si>
  <si>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</si>
  <si>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</si>
  <si>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</si>
  <si>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979990101R00</t>
  </si>
  <si>
    <t>Poplatek za uložení směsi betonu a cihel skupina 170101 a 170102</t>
  </si>
  <si>
    <t>979087311R00</t>
  </si>
  <si>
    <t>Vodorovné přemístění suti nošením do 10 m</t>
  </si>
  <si>
    <t>979087391R00</t>
  </si>
  <si>
    <t>Příplatek za nošení suti každých dalších 10 m</t>
  </si>
  <si>
    <t>005121 R</t>
  </si>
  <si>
    <t>Zařízení staveniště</t>
  </si>
  <si>
    <t>Soubor</t>
  </si>
  <si>
    <t>VRN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</si>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</sst>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50</v>
      </c>
      <c r="E2" s="114" t="s">
        <v>51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2219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52</v>
      </c>
      <c r="E5" s="91"/>
      <c r="F5" s="91"/>
      <c r="G5" s="91"/>
      <c r="H5" s="18" t="s">
        <v>42</v>
      </c>
      <c r="I5" s="130" t="s">
        <v>56</v>
      </c>
      <c r="J5" s="8"/>
    </row>
    <row r="6" spans="1:15" ht="15.75" customHeight="1" x14ac:dyDescent="0.2">
      <c r="A6" s="2"/>
      <c r="B6" s="28"/>
      <c r="C6" s="55"/>
      <c r="D6" s="110" t="s">
        <v>53</v>
      </c>
      <c r="E6" s="92"/>
      <c r="F6" s="92"/>
      <c r="G6" s="92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109" t="s">
        <v>55</v>
      </c>
      <c r="E7" s="129" t="s">
        <v>54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49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SUMIF(F52:F59,A16,I52:I59)+SUMIF(F52:F59,"PSU",I52:I59)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SUMIF(F52:F59,A17,I52:I59)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SUMIF(F52:F59,A18,I52:I59)</f>
        <v>0</v>
      </c>
      <c r="J18" s="85"/>
    </row>
    <row r="19" spans="1:10" ht="23.25" customHeight="1" x14ac:dyDescent="0.2">
      <c r="A19" s="198" t="s">
        <v>84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SUMIF(F52:F59,A19,I52:I59)</f>
        <v>0</v>
      </c>
      <c r="J19" s="85"/>
    </row>
    <row r="20" spans="1:10" ht="23.25" customHeight="1" x14ac:dyDescent="0.2">
      <c r="A20" s="198" t="s">
        <v>83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SUMIF(F52:F59,A20,I52:I59)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IF(A29&gt;50, ROUNDUP(A27, 0), ROUNDDOWN(A27, 0))</f>
        <v>0</v>
      </c>
      <c r="H29" s="175"/>
      <c r="I29" s="175"/>
      <c r="J29" s="176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'02 2401_02 Pol'!AE50</f>
        <v>0</v>
      </c>
      <c r="G39" s="151">
        <f>'02 2401_02 Pol'!AF50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8">
        <v>2</v>
      </c>
      <c r="B40" s="154" t="s">
        <v>45</v>
      </c>
      <c r="C40" s="155" t="s">
        <v>46</v>
      </c>
      <c r="D40" s="155"/>
      <c r="E40" s="155"/>
      <c r="F40" s="156">
        <f>'02 2401_02 Pol'!AE50</f>
        <v>0</v>
      </c>
      <c r="G40" s="157">
        <f>'02 2401_02 Pol'!AF50</f>
        <v>0</v>
      </c>
      <c r="H40" s="157">
        <f>(F40*SazbaDPH1/100)+(G40*SazbaDPH2/100)</f>
        <v>0</v>
      </c>
      <c r="I40" s="157">
        <f>F40+G40+H40</f>
        <v>0</v>
      </c>
      <c r="J40" s="158" t="str">
        <f>IF(CenaCelkemVypocet=0,"",I40/CenaCelkemVypocet*100)</f>
        <v/>
      </c>
    </row>
    <row r="41" spans="1:10" ht="25.5" hidden="1" customHeight="1" x14ac:dyDescent="0.2">
      <c r="A41" s="138">
        <v>3</v>
      </c>
      <c r="B41" s="159" t="s">
        <v>43</v>
      </c>
      <c r="C41" s="149" t="s">
        <v>44</v>
      </c>
      <c r="D41" s="149"/>
      <c r="E41" s="149"/>
      <c r="F41" s="160">
        <f>'02 2401_02 Pol'!AE50</f>
        <v>0</v>
      </c>
      <c r="G41" s="152">
        <f>'02 2401_02 Pol'!AF50</f>
        <v>0</v>
      </c>
      <c r="H41" s="152">
        <f>(F41*SazbaDPH1/100)+(G41*SazbaDPH2/100)</f>
        <v>0</v>
      </c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8"/>
      <c r="B42" s="161" t="s">
        <v>58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4" spans="1:10" x14ac:dyDescent="0.2">
      <c r="A44" t="s">
        <v>60</v>
      </c>
      <c r="B44" t="s">
        <v>61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9" spans="1:10" ht="15.75" x14ac:dyDescent="0.25">
      <c r="B49" s="177" t="s">
        <v>66</v>
      </c>
    </row>
    <row r="51" spans="1:10" ht="25.5" customHeight="1" x14ac:dyDescent="0.2">
      <c r="A51" s="179"/>
      <c r="B51" s="182" t="s">
        <v>18</v>
      </c>
      <c r="C51" s="182" t="s">
        <v>6</v>
      </c>
      <c r="D51" s="183"/>
      <c r="E51" s="183"/>
      <c r="F51" s="184" t="s">
        <v>67</v>
      </c>
      <c r="G51" s="184"/>
      <c r="H51" s="184"/>
      <c r="I51" s="184" t="s">
        <v>31</v>
      </c>
      <c r="J51" s="184" t="s">
        <v>0</v>
      </c>
    </row>
    <row r="52" spans="1:10" ht="36.75" customHeight="1" x14ac:dyDescent="0.2">
      <c r="A52" s="180"/>
      <c r="B52" s="185" t="s">
        <v>68</v>
      </c>
      <c r="C52" s="186" t="s">
        <v>69</v>
      </c>
      <c r="D52" s="187"/>
      <c r="E52" s="187"/>
      <c r="F52" s="194" t="s">
        <v>26</v>
      </c>
      <c r="G52" s="195"/>
      <c r="H52" s="195"/>
      <c r="I52" s="195">
        <f>'02 2401_02 Pol'!G8</f>
        <v>0</v>
      </c>
      <c r="J52" s="191" t="str">
        <f>IF(I60=0,"",I52/I60*100)</f>
        <v/>
      </c>
    </row>
    <row r="53" spans="1:10" ht="36.75" customHeight="1" x14ac:dyDescent="0.2">
      <c r="A53" s="180"/>
      <c r="B53" s="185" t="s">
        <v>70</v>
      </c>
      <c r="C53" s="186" t="s">
        <v>71</v>
      </c>
      <c r="D53" s="187"/>
      <c r="E53" s="187"/>
      <c r="F53" s="194" t="s">
        <v>26</v>
      </c>
      <c r="G53" s="195"/>
      <c r="H53" s="195"/>
      <c r="I53" s="195">
        <f>'02 2401_02 Pol'!G17</f>
        <v>0</v>
      </c>
      <c r="J53" s="191" t="str">
        <f>IF(I60=0,"",I53/I60*100)</f>
        <v/>
      </c>
    </row>
    <row r="54" spans="1:10" ht="36.75" customHeight="1" x14ac:dyDescent="0.2">
      <c r="A54" s="180"/>
      <c r="B54" s="185" t="s">
        <v>72</v>
      </c>
      <c r="C54" s="186" t="s">
        <v>73</v>
      </c>
      <c r="D54" s="187"/>
      <c r="E54" s="187"/>
      <c r="F54" s="194" t="s">
        <v>26</v>
      </c>
      <c r="G54" s="195"/>
      <c r="H54" s="195"/>
      <c r="I54" s="195">
        <f>'02 2401_02 Pol'!G20</f>
        <v>0</v>
      </c>
      <c r="J54" s="191" t="str">
        <f>IF(I60=0,"",I54/I60*100)</f>
        <v/>
      </c>
    </row>
    <row r="55" spans="1:10" ht="36.75" customHeight="1" x14ac:dyDescent="0.2">
      <c r="A55" s="180"/>
      <c r="B55" s="185" t="s">
        <v>74</v>
      </c>
      <c r="C55" s="186" t="s">
        <v>75</v>
      </c>
      <c r="D55" s="187"/>
      <c r="E55" s="187"/>
      <c r="F55" s="194" t="s">
        <v>26</v>
      </c>
      <c r="G55" s="195"/>
      <c r="H55" s="195"/>
      <c r="I55" s="195">
        <f>'02 2401_02 Pol'!G23</f>
        <v>0</v>
      </c>
      <c r="J55" s="191" t="str">
        <f>IF(I60=0,"",I55/I60*100)</f>
        <v/>
      </c>
    </row>
    <row r="56" spans="1:10" ht="36.75" customHeight="1" x14ac:dyDescent="0.2">
      <c r="A56" s="180"/>
      <c r="B56" s="185" t="s">
        <v>76</v>
      </c>
      <c r="C56" s="186" t="s">
        <v>77</v>
      </c>
      <c r="D56" s="187"/>
      <c r="E56" s="187"/>
      <c r="F56" s="194" t="s">
        <v>27</v>
      </c>
      <c r="G56" s="195"/>
      <c r="H56" s="195"/>
      <c r="I56" s="195">
        <f>'02 2401_02 Pol'!G25</f>
        <v>0</v>
      </c>
      <c r="J56" s="191" t="str">
        <f>IF(I60=0,"",I56/I60*100)</f>
        <v/>
      </c>
    </row>
    <row r="57" spans="1:10" ht="36.75" customHeight="1" x14ac:dyDescent="0.2">
      <c r="A57" s="180"/>
      <c r="B57" s="185" t="s">
        <v>78</v>
      </c>
      <c r="C57" s="186" t="s">
        <v>79</v>
      </c>
      <c r="D57" s="187"/>
      <c r="E57" s="187"/>
      <c r="F57" s="194" t="s">
        <v>27</v>
      </c>
      <c r="G57" s="195"/>
      <c r="H57" s="195"/>
      <c r="I57" s="195">
        <f>'02 2401_02 Pol'!G33</f>
        <v>0</v>
      </c>
      <c r="J57" s="191" t="str">
        <f>IF(I60=0,"",I57/I60*100)</f>
        <v/>
      </c>
    </row>
    <row r="58" spans="1:10" ht="36.75" customHeight="1" x14ac:dyDescent="0.2">
      <c r="A58" s="180"/>
      <c r="B58" s="185" t="s">
        <v>80</v>
      </c>
      <c r="C58" s="186" t="s">
        <v>81</v>
      </c>
      <c r="D58" s="187"/>
      <c r="E58" s="187"/>
      <c r="F58" s="194" t="s">
        <v>82</v>
      </c>
      <c r="G58" s="195"/>
      <c r="H58" s="195"/>
      <c r="I58" s="195">
        <f>'02 2401_02 Pol'!G39</f>
        <v>0</v>
      </c>
      <c r="J58" s="191" t="str">
        <f>IF(I60=0,"",I58/I60*100)</f>
        <v/>
      </c>
    </row>
    <row r="59" spans="1:10" ht="36.75" customHeight="1" x14ac:dyDescent="0.2">
      <c r="A59" s="180"/>
      <c r="B59" s="185" t="s">
        <v>83</v>
      </c>
      <c r="C59" s="186" t="s">
        <v>30</v>
      </c>
      <c r="D59" s="187"/>
      <c r="E59" s="187"/>
      <c r="F59" s="194" t="s">
        <v>83</v>
      </c>
      <c r="G59" s="195"/>
      <c r="H59" s="195"/>
      <c r="I59" s="195">
        <f>'02 2401_02 Pol'!G47</f>
        <v>0</v>
      </c>
      <c r="J59" s="191" t="str">
        <f>IF(I60=0,"",I59/I60*100)</f>
        <v/>
      </c>
    </row>
    <row r="60" spans="1:10" ht="25.5" customHeight="1" x14ac:dyDescent="0.2">
      <c r="A60" s="181"/>
      <c r="B60" s="188" t="s">
        <v>1</v>
      </c>
      <c r="C60" s="189"/>
      <c r="D60" s="190"/>
      <c r="E60" s="190"/>
      <c r="F60" s="196"/>
      <c r="G60" s="197"/>
      <c r="H60" s="197"/>
      <c r="I60" s="197">
        <f>SUM(I52:I59)</f>
        <v>0</v>
      </c>
      <c r="J60" s="192">
        <f>SUM(J52:J59)</f>
        <v>0</v>
      </c>
    </row>
    <row r="61" spans="1:10" x14ac:dyDescent="0.2">
      <c r="F61" s="137"/>
      <c r="G61" s="137"/>
      <c r="H61" s="137"/>
      <c r="I61" s="137"/>
      <c r="J61" s="193"/>
    </row>
    <row r="62" spans="1:10" x14ac:dyDescent="0.2">
      <c r="F62" s="137"/>
      <c r="G62" s="137"/>
      <c r="H62" s="137"/>
      <c r="I62" s="137"/>
      <c r="J62" s="193"/>
    </row>
    <row r="63" spans="1:10" x14ac:dyDescent="0.2">
      <c r="F63" s="137"/>
      <c r="G63" s="137"/>
      <c r="H63" s="137"/>
      <c r="I63" s="137"/>
      <c r="J63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8:E58"/>
    <mergeCell ref="C59:E59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3BC22-072B-4D3A-BC4B-E66E6D446BC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85</v>
      </c>
    </row>
    <row r="2" spans="1:60" ht="24.95" customHeight="1" x14ac:dyDescent="0.2">
      <c r="A2" s="200" t="s">
        <v>8</v>
      </c>
      <c r="B2" s="49" t="s">
        <v>50</v>
      </c>
      <c r="C2" s="203" t="s">
        <v>51</v>
      </c>
      <c r="D2" s="201"/>
      <c r="E2" s="201"/>
      <c r="F2" s="201"/>
      <c r="G2" s="202"/>
      <c r="AG2" t="s">
        <v>86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86</v>
      </c>
      <c r="AG3" t="s">
        <v>87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88</v>
      </c>
    </row>
    <row r="5" spans="1:60" x14ac:dyDescent="0.2">
      <c r="D5" s="10"/>
    </row>
    <row r="6" spans="1:60" ht="38.25" x14ac:dyDescent="0.2">
      <c r="A6" s="210" t="s">
        <v>89</v>
      </c>
      <c r="B6" s="212" t="s">
        <v>90</v>
      </c>
      <c r="C6" s="212" t="s">
        <v>91</v>
      </c>
      <c r="D6" s="211" t="s">
        <v>92</v>
      </c>
      <c r="E6" s="210" t="s">
        <v>93</v>
      </c>
      <c r="F6" s="209" t="s">
        <v>94</v>
      </c>
      <c r="G6" s="210" t="s">
        <v>31</v>
      </c>
      <c r="H6" s="213" t="s">
        <v>32</v>
      </c>
      <c r="I6" s="213" t="s">
        <v>95</v>
      </c>
      <c r="J6" s="213" t="s">
        <v>33</v>
      </c>
      <c r="K6" s="213" t="s">
        <v>96</v>
      </c>
      <c r="L6" s="213" t="s">
        <v>97</v>
      </c>
      <c r="M6" s="213" t="s">
        <v>98</v>
      </c>
      <c r="N6" s="213" t="s">
        <v>99</v>
      </c>
      <c r="O6" s="213" t="s">
        <v>100</v>
      </c>
      <c r="P6" s="213" t="s">
        <v>101</v>
      </c>
      <c r="Q6" s="213" t="s">
        <v>102</v>
      </c>
      <c r="R6" s="213" t="s">
        <v>103</v>
      </c>
      <c r="S6" s="213" t="s">
        <v>104</v>
      </c>
      <c r="T6" s="213" t="s">
        <v>105</v>
      </c>
      <c r="U6" s="213" t="s">
        <v>106</v>
      </c>
      <c r="V6" s="213" t="s">
        <v>107</v>
      </c>
      <c r="W6" s="213" t="s">
        <v>108</v>
      </c>
      <c r="X6" s="213" t="s">
        <v>109</v>
      </c>
      <c r="Y6" s="213" t="s">
        <v>110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ht="25.5" x14ac:dyDescent="0.2">
      <c r="A8" s="241" t="s">
        <v>111</v>
      </c>
      <c r="B8" s="242" t="s">
        <v>68</v>
      </c>
      <c r="C8" s="261" t="s">
        <v>69</v>
      </c>
      <c r="D8" s="243"/>
      <c r="E8" s="244"/>
      <c r="F8" s="245"/>
      <c r="G8" s="246">
        <f>SUMIF(AG9:AG16,"&lt;&gt;NOR",G9:G16)</f>
        <v>0</v>
      </c>
      <c r="H8" s="240"/>
      <c r="I8" s="240">
        <f>SUM(I9:I16)</f>
        <v>0</v>
      </c>
      <c r="J8" s="240"/>
      <c r="K8" s="240">
        <f>SUM(K9:K16)</f>
        <v>0</v>
      </c>
      <c r="L8" s="240"/>
      <c r="M8" s="240">
        <f>SUM(M9:M16)</f>
        <v>0</v>
      </c>
      <c r="N8" s="239"/>
      <c r="O8" s="239">
        <f>SUM(O9:O16)</f>
        <v>1.96</v>
      </c>
      <c r="P8" s="239"/>
      <c r="Q8" s="239">
        <f>SUM(Q9:Q16)</f>
        <v>0</v>
      </c>
      <c r="R8" s="240"/>
      <c r="S8" s="240"/>
      <c r="T8" s="240"/>
      <c r="U8" s="240"/>
      <c r="V8" s="240">
        <f>SUM(V9:V16)</f>
        <v>165.74</v>
      </c>
      <c r="W8" s="240"/>
      <c r="X8" s="240"/>
      <c r="Y8" s="240"/>
      <c r="AG8" t="s">
        <v>112</v>
      </c>
    </row>
    <row r="9" spans="1:60" ht="22.5" outlineLevel="1" x14ac:dyDescent="0.2">
      <c r="A9" s="248">
        <v>1</v>
      </c>
      <c r="B9" s="249" t="s">
        <v>113</v>
      </c>
      <c r="C9" s="262" t="s">
        <v>114</v>
      </c>
      <c r="D9" s="250" t="s">
        <v>115</v>
      </c>
      <c r="E9" s="251">
        <v>102.4</v>
      </c>
      <c r="F9" s="252"/>
      <c r="G9" s="253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12</v>
      </c>
      <c r="M9" s="235">
        <f>G9*(1+L9/100)</f>
        <v>0</v>
      </c>
      <c r="N9" s="234">
        <v>1.3639999999999999E-2</v>
      </c>
      <c r="O9" s="234">
        <f>ROUND(E9*N9,2)</f>
        <v>1.4</v>
      </c>
      <c r="P9" s="234">
        <v>0</v>
      </c>
      <c r="Q9" s="234">
        <f>ROUND(E9*P9,2)</f>
        <v>0</v>
      </c>
      <c r="R9" s="235"/>
      <c r="S9" s="235" t="s">
        <v>116</v>
      </c>
      <c r="T9" s="235" t="s">
        <v>117</v>
      </c>
      <c r="U9" s="235">
        <v>1.2350000000000001</v>
      </c>
      <c r="V9" s="235">
        <f>ROUND(E9*U9,2)</f>
        <v>126.46</v>
      </c>
      <c r="W9" s="235"/>
      <c r="X9" s="235" t="s">
        <v>118</v>
      </c>
      <c r="Y9" s="235" t="s">
        <v>119</v>
      </c>
      <c r="Z9" s="214"/>
      <c r="AA9" s="214"/>
      <c r="AB9" s="214"/>
      <c r="AC9" s="214"/>
      <c r="AD9" s="214"/>
      <c r="AE9" s="214"/>
      <c r="AF9" s="214"/>
      <c r="AG9" s="214" t="s">
        <v>120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31"/>
      <c r="B10" s="232"/>
      <c r="C10" s="263" t="s">
        <v>121</v>
      </c>
      <c r="D10" s="237"/>
      <c r="E10" s="238">
        <v>28</v>
      </c>
      <c r="F10" s="235"/>
      <c r="G10" s="235"/>
      <c r="H10" s="235"/>
      <c r="I10" s="235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35"/>
      <c r="Z10" s="214"/>
      <c r="AA10" s="214"/>
      <c r="AB10" s="214"/>
      <c r="AC10" s="214"/>
      <c r="AD10" s="214"/>
      <c r="AE10" s="214"/>
      <c r="AF10" s="214"/>
      <c r="AG10" s="214" t="s">
        <v>122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3" x14ac:dyDescent="0.2">
      <c r="A11" s="231"/>
      <c r="B11" s="232"/>
      <c r="C11" s="263" t="s">
        <v>123</v>
      </c>
      <c r="D11" s="237"/>
      <c r="E11" s="238">
        <v>74.400000000000006</v>
      </c>
      <c r="F11" s="235"/>
      <c r="G11" s="235"/>
      <c r="H11" s="235"/>
      <c r="I11" s="235"/>
      <c r="J11" s="235"/>
      <c r="K11" s="235"/>
      <c r="L11" s="235"/>
      <c r="M11" s="235"/>
      <c r="N11" s="234"/>
      <c r="O11" s="234"/>
      <c r="P11" s="234"/>
      <c r="Q11" s="234"/>
      <c r="R11" s="235"/>
      <c r="S11" s="235"/>
      <c r="T11" s="235"/>
      <c r="U11" s="235"/>
      <c r="V11" s="235"/>
      <c r="W11" s="235"/>
      <c r="X11" s="235"/>
      <c r="Y11" s="235"/>
      <c r="Z11" s="214"/>
      <c r="AA11" s="214"/>
      <c r="AB11" s="214"/>
      <c r="AC11" s="214"/>
      <c r="AD11" s="214"/>
      <c r="AE11" s="214"/>
      <c r="AF11" s="214"/>
      <c r="AG11" s="214" t="s">
        <v>122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48">
        <v>2</v>
      </c>
      <c r="B12" s="249" t="s">
        <v>124</v>
      </c>
      <c r="C12" s="262" t="s">
        <v>125</v>
      </c>
      <c r="D12" s="250" t="s">
        <v>115</v>
      </c>
      <c r="E12" s="251">
        <v>38.4</v>
      </c>
      <c r="F12" s="252"/>
      <c r="G12" s="253">
        <f>ROUND(E12*F12,2)</f>
        <v>0</v>
      </c>
      <c r="H12" s="236"/>
      <c r="I12" s="235">
        <f>ROUND(E12*H12,2)</f>
        <v>0</v>
      </c>
      <c r="J12" s="236"/>
      <c r="K12" s="235">
        <f>ROUND(E12*J12,2)</f>
        <v>0</v>
      </c>
      <c r="L12" s="235">
        <v>12</v>
      </c>
      <c r="M12" s="235">
        <f>G12*(1+L12/100)</f>
        <v>0</v>
      </c>
      <c r="N12" s="234">
        <v>1.468E-2</v>
      </c>
      <c r="O12" s="234">
        <f>ROUND(E12*N12,2)</f>
        <v>0.56000000000000005</v>
      </c>
      <c r="P12" s="234">
        <v>0</v>
      </c>
      <c r="Q12" s="234">
        <f>ROUND(E12*P12,2)</f>
        <v>0</v>
      </c>
      <c r="R12" s="235"/>
      <c r="S12" s="235" t="s">
        <v>116</v>
      </c>
      <c r="T12" s="235" t="s">
        <v>117</v>
      </c>
      <c r="U12" s="235">
        <v>1.0229999999999999</v>
      </c>
      <c r="V12" s="235">
        <f>ROUND(E12*U12,2)</f>
        <v>39.28</v>
      </c>
      <c r="W12" s="235"/>
      <c r="X12" s="235" t="s">
        <v>118</v>
      </c>
      <c r="Y12" s="235" t="s">
        <v>119</v>
      </c>
      <c r="Z12" s="214"/>
      <c r="AA12" s="214"/>
      <c r="AB12" s="214"/>
      <c r="AC12" s="214"/>
      <c r="AD12" s="214"/>
      <c r="AE12" s="214"/>
      <c r="AF12" s="214"/>
      <c r="AG12" s="214" t="s">
        <v>120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31"/>
      <c r="B13" s="232"/>
      <c r="C13" s="263" t="s">
        <v>126</v>
      </c>
      <c r="D13" s="237"/>
      <c r="E13" s="238">
        <v>38.4</v>
      </c>
      <c r="F13" s="235"/>
      <c r="G13" s="235"/>
      <c r="H13" s="235"/>
      <c r="I13" s="235"/>
      <c r="J13" s="235"/>
      <c r="K13" s="235"/>
      <c r="L13" s="235"/>
      <c r="M13" s="235"/>
      <c r="N13" s="234"/>
      <c r="O13" s="234"/>
      <c r="P13" s="234"/>
      <c r="Q13" s="234"/>
      <c r="R13" s="235"/>
      <c r="S13" s="235"/>
      <c r="T13" s="235"/>
      <c r="U13" s="235"/>
      <c r="V13" s="235"/>
      <c r="W13" s="235"/>
      <c r="X13" s="235"/>
      <c r="Y13" s="235"/>
      <c r="Z13" s="214"/>
      <c r="AA13" s="214"/>
      <c r="AB13" s="214"/>
      <c r="AC13" s="214"/>
      <c r="AD13" s="214"/>
      <c r="AE13" s="214"/>
      <c r="AF13" s="214"/>
      <c r="AG13" s="214" t="s">
        <v>122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22.5" outlineLevel="1" x14ac:dyDescent="0.2">
      <c r="A14" s="248">
        <v>3</v>
      </c>
      <c r="B14" s="249" t="s">
        <v>127</v>
      </c>
      <c r="C14" s="262" t="s">
        <v>128</v>
      </c>
      <c r="D14" s="250" t="s">
        <v>115</v>
      </c>
      <c r="E14" s="251">
        <v>140.80000000000001</v>
      </c>
      <c r="F14" s="252"/>
      <c r="G14" s="253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12</v>
      </c>
      <c r="M14" s="235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5"/>
      <c r="S14" s="235" t="s">
        <v>129</v>
      </c>
      <c r="T14" s="235" t="s">
        <v>130</v>
      </c>
      <c r="U14" s="235">
        <v>0</v>
      </c>
      <c r="V14" s="235">
        <f>ROUND(E14*U14,2)</f>
        <v>0</v>
      </c>
      <c r="W14" s="235"/>
      <c r="X14" s="235" t="s">
        <v>118</v>
      </c>
      <c r="Y14" s="235" t="s">
        <v>119</v>
      </c>
      <c r="Z14" s="214"/>
      <c r="AA14" s="214"/>
      <c r="AB14" s="214"/>
      <c r="AC14" s="214"/>
      <c r="AD14" s="214"/>
      <c r="AE14" s="214"/>
      <c r="AF14" s="214"/>
      <c r="AG14" s="214" t="s">
        <v>120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31"/>
      <c r="B15" s="232"/>
      <c r="C15" s="263" t="s">
        <v>131</v>
      </c>
      <c r="D15" s="237"/>
      <c r="E15" s="238">
        <v>102.4</v>
      </c>
      <c r="F15" s="235"/>
      <c r="G15" s="235"/>
      <c r="H15" s="235"/>
      <c r="I15" s="235"/>
      <c r="J15" s="235"/>
      <c r="K15" s="235"/>
      <c r="L15" s="235"/>
      <c r="M15" s="235"/>
      <c r="N15" s="234"/>
      <c r="O15" s="234"/>
      <c r="P15" s="234"/>
      <c r="Q15" s="234"/>
      <c r="R15" s="235"/>
      <c r="S15" s="235"/>
      <c r="T15" s="235"/>
      <c r="U15" s="235"/>
      <c r="V15" s="235"/>
      <c r="W15" s="235"/>
      <c r="X15" s="235"/>
      <c r="Y15" s="235"/>
      <c r="Z15" s="214"/>
      <c r="AA15" s="214"/>
      <c r="AB15" s="214"/>
      <c r="AC15" s="214"/>
      <c r="AD15" s="214"/>
      <c r="AE15" s="214"/>
      <c r="AF15" s="214"/>
      <c r="AG15" s="214" t="s">
        <v>122</v>
      </c>
      <c r="AH15" s="214">
        <v>5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">
      <c r="A16" s="231"/>
      <c r="B16" s="232"/>
      <c r="C16" s="263" t="s">
        <v>132</v>
      </c>
      <c r="D16" s="237"/>
      <c r="E16" s="238">
        <v>38.4</v>
      </c>
      <c r="F16" s="235"/>
      <c r="G16" s="235"/>
      <c r="H16" s="235"/>
      <c r="I16" s="235"/>
      <c r="J16" s="235"/>
      <c r="K16" s="235"/>
      <c r="L16" s="235"/>
      <c r="M16" s="235"/>
      <c r="N16" s="234"/>
      <c r="O16" s="234"/>
      <c r="P16" s="234"/>
      <c r="Q16" s="234"/>
      <c r="R16" s="235"/>
      <c r="S16" s="235"/>
      <c r="T16" s="235"/>
      <c r="U16" s="235"/>
      <c r="V16" s="235"/>
      <c r="W16" s="235"/>
      <c r="X16" s="235"/>
      <c r="Y16" s="235"/>
      <c r="Z16" s="214"/>
      <c r="AA16" s="214"/>
      <c r="AB16" s="214"/>
      <c r="AC16" s="214"/>
      <c r="AD16" s="214"/>
      <c r="AE16" s="214"/>
      <c r="AF16" s="214"/>
      <c r="AG16" s="214" t="s">
        <v>122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x14ac:dyDescent="0.2">
      <c r="A17" s="241" t="s">
        <v>111</v>
      </c>
      <c r="B17" s="242" t="s">
        <v>70</v>
      </c>
      <c r="C17" s="261" t="s">
        <v>71</v>
      </c>
      <c r="D17" s="243"/>
      <c r="E17" s="244"/>
      <c r="F17" s="245"/>
      <c r="G17" s="246">
        <f>SUMIF(AG18:AG19,"&lt;&gt;NOR",G18:G19)</f>
        <v>0</v>
      </c>
      <c r="H17" s="240"/>
      <c r="I17" s="240">
        <f>SUM(I18:I19)</f>
        <v>0</v>
      </c>
      <c r="J17" s="240"/>
      <c r="K17" s="240">
        <f>SUM(K18:K19)</f>
        <v>0</v>
      </c>
      <c r="L17" s="240"/>
      <c r="M17" s="240">
        <f>SUM(M18:M19)</f>
        <v>0</v>
      </c>
      <c r="N17" s="239"/>
      <c r="O17" s="239">
        <f>SUM(O18:O19)</f>
        <v>0.74</v>
      </c>
      <c r="P17" s="239"/>
      <c r="Q17" s="239">
        <f>SUM(Q18:Q19)</f>
        <v>0</v>
      </c>
      <c r="R17" s="240"/>
      <c r="S17" s="240"/>
      <c r="T17" s="240"/>
      <c r="U17" s="240"/>
      <c r="V17" s="240">
        <f>SUM(V18:V19)</f>
        <v>30.16</v>
      </c>
      <c r="W17" s="240"/>
      <c r="X17" s="240"/>
      <c r="Y17" s="240"/>
      <c r="AG17" t="s">
        <v>112</v>
      </c>
    </row>
    <row r="18" spans="1:60" outlineLevel="1" x14ac:dyDescent="0.2">
      <c r="A18" s="248">
        <v>4</v>
      </c>
      <c r="B18" s="249" t="s">
        <v>133</v>
      </c>
      <c r="C18" s="262" t="s">
        <v>134</v>
      </c>
      <c r="D18" s="250" t="s">
        <v>115</v>
      </c>
      <c r="E18" s="251">
        <v>116</v>
      </c>
      <c r="F18" s="252"/>
      <c r="G18" s="253">
        <f>ROUND(E18*F18,2)</f>
        <v>0</v>
      </c>
      <c r="H18" s="236"/>
      <c r="I18" s="235">
        <f>ROUND(E18*H18,2)</f>
        <v>0</v>
      </c>
      <c r="J18" s="236"/>
      <c r="K18" s="235">
        <f>ROUND(E18*J18,2)</f>
        <v>0</v>
      </c>
      <c r="L18" s="235">
        <v>12</v>
      </c>
      <c r="M18" s="235">
        <f>G18*(1+L18/100)</f>
        <v>0</v>
      </c>
      <c r="N18" s="234">
        <v>6.3499999999999997E-3</v>
      </c>
      <c r="O18" s="234">
        <f>ROUND(E18*N18,2)</f>
        <v>0.74</v>
      </c>
      <c r="P18" s="234">
        <v>0</v>
      </c>
      <c r="Q18" s="234">
        <f>ROUND(E18*P18,2)</f>
        <v>0</v>
      </c>
      <c r="R18" s="235"/>
      <c r="S18" s="235" t="s">
        <v>116</v>
      </c>
      <c r="T18" s="235" t="s">
        <v>117</v>
      </c>
      <c r="U18" s="235">
        <v>0.26</v>
      </c>
      <c r="V18" s="235">
        <f>ROUND(E18*U18,2)</f>
        <v>30.16</v>
      </c>
      <c r="W18" s="235"/>
      <c r="X18" s="235" t="s">
        <v>118</v>
      </c>
      <c r="Y18" s="235" t="s">
        <v>119</v>
      </c>
      <c r="Z18" s="214"/>
      <c r="AA18" s="214"/>
      <c r="AB18" s="214"/>
      <c r="AC18" s="214"/>
      <c r="AD18" s="214"/>
      <c r="AE18" s="214"/>
      <c r="AF18" s="214"/>
      <c r="AG18" s="214" t="s">
        <v>120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2" x14ac:dyDescent="0.2">
      <c r="A19" s="231"/>
      <c r="B19" s="232"/>
      <c r="C19" s="263" t="s">
        <v>135</v>
      </c>
      <c r="D19" s="237"/>
      <c r="E19" s="238">
        <v>116</v>
      </c>
      <c r="F19" s="235"/>
      <c r="G19" s="235"/>
      <c r="H19" s="235"/>
      <c r="I19" s="235"/>
      <c r="J19" s="235"/>
      <c r="K19" s="235"/>
      <c r="L19" s="235"/>
      <c r="M19" s="235"/>
      <c r="N19" s="234"/>
      <c r="O19" s="234"/>
      <c r="P19" s="234"/>
      <c r="Q19" s="234"/>
      <c r="R19" s="235"/>
      <c r="S19" s="235"/>
      <c r="T19" s="235"/>
      <c r="U19" s="235"/>
      <c r="V19" s="235"/>
      <c r="W19" s="235"/>
      <c r="X19" s="235"/>
      <c r="Y19" s="235"/>
      <c r="Z19" s="214"/>
      <c r="AA19" s="214"/>
      <c r="AB19" s="214"/>
      <c r="AC19" s="214"/>
      <c r="AD19" s="214"/>
      <c r="AE19" s="214"/>
      <c r="AF19" s="214"/>
      <c r="AG19" s="214" t="s">
        <v>122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x14ac:dyDescent="0.2">
      <c r="A20" s="241" t="s">
        <v>111</v>
      </c>
      <c r="B20" s="242" t="s">
        <v>72</v>
      </c>
      <c r="C20" s="261" t="s">
        <v>73</v>
      </c>
      <c r="D20" s="243"/>
      <c r="E20" s="244"/>
      <c r="F20" s="245"/>
      <c r="G20" s="246">
        <f>SUMIF(AG21:AG22,"&lt;&gt;NOR",G21:G22)</f>
        <v>0</v>
      </c>
      <c r="H20" s="240"/>
      <c r="I20" s="240">
        <f>SUM(I21:I22)</f>
        <v>0</v>
      </c>
      <c r="J20" s="240"/>
      <c r="K20" s="240">
        <f>SUM(K21:K22)</f>
        <v>0</v>
      </c>
      <c r="L20" s="240"/>
      <c r="M20" s="240">
        <f>SUM(M21:M22)</f>
        <v>0</v>
      </c>
      <c r="N20" s="239"/>
      <c r="O20" s="239">
        <f>SUM(O21:O22)</f>
        <v>0.05</v>
      </c>
      <c r="P20" s="239"/>
      <c r="Q20" s="239">
        <f>SUM(Q21:Q22)</f>
        <v>1.67</v>
      </c>
      <c r="R20" s="240"/>
      <c r="S20" s="240"/>
      <c r="T20" s="240"/>
      <c r="U20" s="240"/>
      <c r="V20" s="240">
        <f>SUM(V21:V22)</f>
        <v>48.72</v>
      </c>
      <c r="W20" s="240"/>
      <c r="X20" s="240"/>
      <c r="Y20" s="240"/>
      <c r="AG20" t="s">
        <v>112</v>
      </c>
    </row>
    <row r="21" spans="1:60" ht="22.5" outlineLevel="1" x14ac:dyDescent="0.2">
      <c r="A21" s="248">
        <v>5</v>
      </c>
      <c r="B21" s="249" t="s">
        <v>136</v>
      </c>
      <c r="C21" s="262" t="s">
        <v>137</v>
      </c>
      <c r="D21" s="250" t="s">
        <v>115</v>
      </c>
      <c r="E21" s="251">
        <v>140.80000000000001</v>
      </c>
      <c r="F21" s="252"/>
      <c r="G21" s="253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12</v>
      </c>
      <c r="M21" s="235">
        <f>G21*(1+L21/100)</f>
        <v>0</v>
      </c>
      <c r="N21" s="234">
        <v>3.3E-4</v>
      </c>
      <c r="O21" s="234">
        <f>ROUND(E21*N21,2)</f>
        <v>0.05</v>
      </c>
      <c r="P21" s="234">
        <v>1.183E-2</v>
      </c>
      <c r="Q21" s="234">
        <f>ROUND(E21*P21,2)</f>
        <v>1.67</v>
      </c>
      <c r="R21" s="235"/>
      <c r="S21" s="235" t="s">
        <v>116</v>
      </c>
      <c r="T21" s="235" t="s">
        <v>117</v>
      </c>
      <c r="U21" s="235">
        <v>0.34599999999999997</v>
      </c>
      <c r="V21" s="235">
        <f>ROUND(E21*U21,2)</f>
        <v>48.72</v>
      </c>
      <c r="W21" s="235"/>
      <c r="X21" s="235" t="s">
        <v>118</v>
      </c>
      <c r="Y21" s="235" t="s">
        <v>119</v>
      </c>
      <c r="Z21" s="214"/>
      <c r="AA21" s="214"/>
      <c r="AB21" s="214"/>
      <c r="AC21" s="214"/>
      <c r="AD21" s="214"/>
      <c r="AE21" s="214"/>
      <c r="AF21" s="214"/>
      <c r="AG21" s="214" t="s">
        <v>120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31"/>
      <c r="B22" s="232"/>
      <c r="C22" s="263" t="s">
        <v>138</v>
      </c>
      <c r="D22" s="237"/>
      <c r="E22" s="238">
        <v>140.80000000000001</v>
      </c>
      <c r="F22" s="235"/>
      <c r="G22" s="235"/>
      <c r="H22" s="235"/>
      <c r="I22" s="235"/>
      <c r="J22" s="235"/>
      <c r="K22" s="235"/>
      <c r="L22" s="235"/>
      <c r="M22" s="235"/>
      <c r="N22" s="234"/>
      <c r="O22" s="234"/>
      <c r="P22" s="234"/>
      <c r="Q22" s="234"/>
      <c r="R22" s="235"/>
      <c r="S22" s="235"/>
      <c r="T22" s="235"/>
      <c r="U22" s="235"/>
      <c r="V22" s="235"/>
      <c r="W22" s="235"/>
      <c r="X22" s="235"/>
      <c r="Y22" s="235"/>
      <c r="Z22" s="214"/>
      <c r="AA22" s="214"/>
      <c r="AB22" s="214"/>
      <c r="AC22" s="214"/>
      <c r="AD22" s="214"/>
      <c r="AE22" s="214"/>
      <c r="AF22" s="214"/>
      <c r="AG22" s="214" t="s">
        <v>122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x14ac:dyDescent="0.2">
      <c r="A23" s="241" t="s">
        <v>111</v>
      </c>
      <c r="B23" s="242" t="s">
        <v>74</v>
      </c>
      <c r="C23" s="261" t="s">
        <v>75</v>
      </c>
      <c r="D23" s="243"/>
      <c r="E23" s="244"/>
      <c r="F23" s="245"/>
      <c r="G23" s="246">
        <f>SUMIF(AG24:AG24,"&lt;&gt;NOR",G24:G24)</f>
        <v>0</v>
      </c>
      <c r="H23" s="240"/>
      <c r="I23" s="240">
        <f>SUM(I24:I24)</f>
        <v>0</v>
      </c>
      <c r="J23" s="240"/>
      <c r="K23" s="240">
        <f>SUM(K24:K24)</f>
        <v>0</v>
      </c>
      <c r="L23" s="240"/>
      <c r="M23" s="240">
        <f>SUM(M24:M24)</f>
        <v>0</v>
      </c>
      <c r="N23" s="239"/>
      <c r="O23" s="239">
        <f>SUM(O24:O24)</f>
        <v>0</v>
      </c>
      <c r="P23" s="239"/>
      <c r="Q23" s="239">
        <f>SUM(Q24:Q24)</f>
        <v>0</v>
      </c>
      <c r="R23" s="240"/>
      <c r="S23" s="240"/>
      <c r="T23" s="240"/>
      <c r="U23" s="240"/>
      <c r="V23" s="240">
        <f>SUM(V24:V24)</f>
        <v>5.14</v>
      </c>
      <c r="W23" s="240"/>
      <c r="X23" s="240"/>
      <c r="Y23" s="240"/>
      <c r="AG23" t="s">
        <v>112</v>
      </c>
    </row>
    <row r="24" spans="1:60" outlineLevel="1" x14ac:dyDescent="0.2">
      <c r="A24" s="254">
        <v>6</v>
      </c>
      <c r="B24" s="255" t="s">
        <v>139</v>
      </c>
      <c r="C24" s="264" t="s">
        <v>140</v>
      </c>
      <c r="D24" s="256" t="s">
        <v>141</v>
      </c>
      <c r="E24" s="257">
        <v>2.7435100000000001</v>
      </c>
      <c r="F24" s="258"/>
      <c r="G24" s="259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12</v>
      </c>
      <c r="M24" s="235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5"/>
      <c r="S24" s="235" t="s">
        <v>116</v>
      </c>
      <c r="T24" s="235" t="s">
        <v>117</v>
      </c>
      <c r="U24" s="235">
        <v>1.8720000000000001</v>
      </c>
      <c r="V24" s="235">
        <f>ROUND(E24*U24,2)</f>
        <v>5.14</v>
      </c>
      <c r="W24" s="235"/>
      <c r="X24" s="235" t="s">
        <v>142</v>
      </c>
      <c r="Y24" s="235" t="s">
        <v>119</v>
      </c>
      <c r="Z24" s="214"/>
      <c r="AA24" s="214"/>
      <c r="AB24" s="214"/>
      <c r="AC24" s="214"/>
      <c r="AD24" s="214"/>
      <c r="AE24" s="214"/>
      <c r="AF24" s="214"/>
      <c r="AG24" s="214" t="s">
        <v>143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241" t="s">
        <v>111</v>
      </c>
      <c r="B25" s="242" t="s">
        <v>76</v>
      </c>
      <c r="C25" s="261" t="s">
        <v>77</v>
      </c>
      <c r="D25" s="243"/>
      <c r="E25" s="244"/>
      <c r="F25" s="245"/>
      <c r="G25" s="246">
        <f>SUMIF(AG26:AG32,"&lt;&gt;NOR",G26:G32)</f>
        <v>0</v>
      </c>
      <c r="H25" s="240"/>
      <c r="I25" s="240">
        <f>SUM(I26:I32)</f>
        <v>0</v>
      </c>
      <c r="J25" s="240"/>
      <c r="K25" s="240">
        <f>SUM(K26:K32)</f>
        <v>0</v>
      </c>
      <c r="L25" s="240"/>
      <c r="M25" s="240">
        <f>SUM(M26:M32)</f>
        <v>0</v>
      </c>
      <c r="N25" s="239"/>
      <c r="O25" s="239">
        <f>SUM(O26:O32)</f>
        <v>0.31000000000000005</v>
      </c>
      <c r="P25" s="239"/>
      <c r="Q25" s="239">
        <f>SUM(Q26:Q32)</f>
        <v>0</v>
      </c>
      <c r="R25" s="240"/>
      <c r="S25" s="240"/>
      <c r="T25" s="240"/>
      <c r="U25" s="240"/>
      <c r="V25" s="240">
        <f>SUM(V26:V32)</f>
        <v>59.550000000000004</v>
      </c>
      <c r="W25" s="240"/>
      <c r="X25" s="240"/>
      <c r="Y25" s="240"/>
      <c r="AG25" t="s">
        <v>112</v>
      </c>
    </row>
    <row r="26" spans="1:60" ht="22.5" outlineLevel="1" x14ac:dyDescent="0.2">
      <c r="A26" s="248">
        <v>7</v>
      </c>
      <c r="B26" s="249" t="s">
        <v>144</v>
      </c>
      <c r="C26" s="262" t="s">
        <v>145</v>
      </c>
      <c r="D26" s="250" t="s">
        <v>115</v>
      </c>
      <c r="E26" s="251">
        <v>140.80000000000001</v>
      </c>
      <c r="F26" s="252"/>
      <c r="G26" s="253">
        <f>ROUND(E26*F26,2)</f>
        <v>0</v>
      </c>
      <c r="H26" s="236"/>
      <c r="I26" s="235">
        <f>ROUND(E26*H26,2)</f>
        <v>0</v>
      </c>
      <c r="J26" s="236"/>
      <c r="K26" s="235">
        <f>ROUND(E26*J26,2)</f>
        <v>0</v>
      </c>
      <c r="L26" s="235">
        <v>12</v>
      </c>
      <c r="M26" s="235">
        <f>G26*(1+L26/100)</f>
        <v>0</v>
      </c>
      <c r="N26" s="234">
        <v>5.2999999999999998E-4</v>
      </c>
      <c r="O26" s="234">
        <f>ROUND(E26*N26,2)</f>
        <v>7.0000000000000007E-2</v>
      </c>
      <c r="P26" s="234">
        <v>0</v>
      </c>
      <c r="Q26" s="234">
        <f>ROUND(E26*P26,2)</f>
        <v>0</v>
      </c>
      <c r="R26" s="235"/>
      <c r="S26" s="235" t="s">
        <v>116</v>
      </c>
      <c r="T26" s="235" t="s">
        <v>117</v>
      </c>
      <c r="U26" s="235">
        <v>0.23100000000000001</v>
      </c>
      <c r="V26" s="235">
        <f>ROUND(E26*U26,2)</f>
        <v>32.520000000000003</v>
      </c>
      <c r="W26" s="235"/>
      <c r="X26" s="235" t="s">
        <v>118</v>
      </c>
      <c r="Y26" s="235" t="s">
        <v>119</v>
      </c>
      <c r="Z26" s="214"/>
      <c r="AA26" s="214"/>
      <c r="AB26" s="214"/>
      <c r="AC26" s="214"/>
      <c r="AD26" s="214"/>
      <c r="AE26" s="214"/>
      <c r="AF26" s="214"/>
      <c r="AG26" s="214" t="s">
        <v>120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2" x14ac:dyDescent="0.2">
      <c r="A27" s="231"/>
      <c r="B27" s="232"/>
      <c r="C27" s="263" t="s">
        <v>146</v>
      </c>
      <c r="D27" s="237"/>
      <c r="E27" s="238">
        <v>140.80000000000001</v>
      </c>
      <c r="F27" s="235"/>
      <c r="G27" s="235"/>
      <c r="H27" s="235"/>
      <c r="I27" s="235"/>
      <c r="J27" s="235"/>
      <c r="K27" s="235"/>
      <c r="L27" s="235"/>
      <c r="M27" s="235"/>
      <c r="N27" s="234"/>
      <c r="O27" s="234"/>
      <c r="P27" s="234"/>
      <c r="Q27" s="234"/>
      <c r="R27" s="235"/>
      <c r="S27" s="235"/>
      <c r="T27" s="235"/>
      <c r="U27" s="235"/>
      <c r="V27" s="235"/>
      <c r="W27" s="235"/>
      <c r="X27" s="235"/>
      <c r="Y27" s="235"/>
      <c r="Z27" s="214"/>
      <c r="AA27" s="214"/>
      <c r="AB27" s="214"/>
      <c r="AC27" s="214"/>
      <c r="AD27" s="214"/>
      <c r="AE27" s="214"/>
      <c r="AF27" s="214"/>
      <c r="AG27" s="214" t="s">
        <v>122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22.5" outlineLevel="1" x14ac:dyDescent="0.2">
      <c r="A28" s="248">
        <v>8</v>
      </c>
      <c r="B28" s="249" t="s">
        <v>147</v>
      </c>
      <c r="C28" s="262" t="s">
        <v>148</v>
      </c>
      <c r="D28" s="250" t="s">
        <v>115</v>
      </c>
      <c r="E28" s="251">
        <v>168.96</v>
      </c>
      <c r="F28" s="252"/>
      <c r="G28" s="253">
        <f>ROUND(E28*F28,2)</f>
        <v>0</v>
      </c>
      <c r="H28" s="236"/>
      <c r="I28" s="235">
        <f>ROUND(E28*H28,2)</f>
        <v>0</v>
      </c>
      <c r="J28" s="236"/>
      <c r="K28" s="235">
        <f>ROUND(E28*J28,2)</f>
        <v>0</v>
      </c>
      <c r="L28" s="235">
        <v>12</v>
      </c>
      <c r="M28" s="235">
        <f>G28*(1+L28/100)</f>
        <v>0</v>
      </c>
      <c r="N28" s="234">
        <v>2.1000000000000001E-4</v>
      </c>
      <c r="O28" s="234">
        <f>ROUND(E28*N28,2)</f>
        <v>0.04</v>
      </c>
      <c r="P28" s="234">
        <v>0</v>
      </c>
      <c r="Q28" s="234">
        <f>ROUND(E28*P28,2)</f>
        <v>0</v>
      </c>
      <c r="R28" s="235"/>
      <c r="S28" s="235" t="s">
        <v>116</v>
      </c>
      <c r="T28" s="235" t="s">
        <v>117</v>
      </c>
      <c r="U28" s="235">
        <v>0.16</v>
      </c>
      <c r="V28" s="235">
        <f>ROUND(E28*U28,2)</f>
        <v>27.03</v>
      </c>
      <c r="W28" s="235"/>
      <c r="X28" s="235" t="s">
        <v>118</v>
      </c>
      <c r="Y28" s="235" t="s">
        <v>119</v>
      </c>
      <c r="Z28" s="214"/>
      <c r="AA28" s="214"/>
      <c r="AB28" s="214"/>
      <c r="AC28" s="214"/>
      <c r="AD28" s="214"/>
      <c r="AE28" s="214"/>
      <c r="AF28" s="214"/>
      <c r="AG28" s="214" t="s">
        <v>120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31"/>
      <c r="B29" s="232"/>
      <c r="C29" s="263" t="s">
        <v>149</v>
      </c>
      <c r="D29" s="237"/>
      <c r="E29" s="238">
        <v>168.96</v>
      </c>
      <c r="F29" s="235"/>
      <c r="G29" s="235"/>
      <c r="H29" s="235"/>
      <c r="I29" s="235"/>
      <c r="J29" s="235"/>
      <c r="K29" s="235"/>
      <c r="L29" s="235"/>
      <c r="M29" s="235"/>
      <c r="N29" s="234"/>
      <c r="O29" s="234"/>
      <c r="P29" s="234"/>
      <c r="Q29" s="234"/>
      <c r="R29" s="235"/>
      <c r="S29" s="235"/>
      <c r="T29" s="235"/>
      <c r="U29" s="235"/>
      <c r="V29" s="235"/>
      <c r="W29" s="235"/>
      <c r="X29" s="235"/>
      <c r="Y29" s="235"/>
      <c r="Z29" s="214"/>
      <c r="AA29" s="214"/>
      <c r="AB29" s="214"/>
      <c r="AC29" s="214"/>
      <c r="AD29" s="214"/>
      <c r="AE29" s="214"/>
      <c r="AF29" s="214"/>
      <c r="AG29" s="214" t="s">
        <v>122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48">
        <v>9</v>
      </c>
      <c r="B30" s="249" t="s">
        <v>150</v>
      </c>
      <c r="C30" s="262" t="s">
        <v>151</v>
      </c>
      <c r="D30" s="250" t="s">
        <v>115</v>
      </c>
      <c r="E30" s="251">
        <v>168.96</v>
      </c>
      <c r="F30" s="252"/>
      <c r="G30" s="253">
        <f>ROUND(E30*F30,2)</f>
        <v>0</v>
      </c>
      <c r="H30" s="236"/>
      <c r="I30" s="235">
        <f>ROUND(E30*H30,2)</f>
        <v>0</v>
      </c>
      <c r="J30" s="236"/>
      <c r="K30" s="235">
        <f>ROUND(E30*J30,2)</f>
        <v>0</v>
      </c>
      <c r="L30" s="235">
        <v>12</v>
      </c>
      <c r="M30" s="235">
        <f>G30*(1+L30/100)</f>
        <v>0</v>
      </c>
      <c r="N30" s="234">
        <v>1.1999999999999999E-3</v>
      </c>
      <c r="O30" s="234">
        <f>ROUND(E30*N30,2)</f>
        <v>0.2</v>
      </c>
      <c r="P30" s="234">
        <v>0</v>
      </c>
      <c r="Q30" s="234">
        <f>ROUND(E30*P30,2)</f>
        <v>0</v>
      </c>
      <c r="R30" s="235" t="s">
        <v>152</v>
      </c>
      <c r="S30" s="235" t="s">
        <v>116</v>
      </c>
      <c r="T30" s="235" t="s">
        <v>117</v>
      </c>
      <c r="U30" s="235">
        <v>0</v>
      </c>
      <c r="V30" s="235">
        <f>ROUND(E30*U30,2)</f>
        <v>0</v>
      </c>
      <c r="W30" s="235"/>
      <c r="X30" s="235" t="s">
        <v>153</v>
      </c>
      <c r="Y30" s="235" t="s">
        <v>119</v>
      </c>
      <c r="Z30" s="214"/>
      <c r="AA30" s="214"/>
      <c r="AB30" s="214"/>
      <c r="AC30" s="214"/>
      <c r="AD30" s="214"/>
      <c r="AE30" s="214"/>
      <c r="AF30" s="214"/>
      <c r="AG30" s="214" t="s">
        <v>154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31"/>
      <c r="B31" s="232"/>
      <c r="C31" s="263" t="s">
        <v>155</v>
      </c>
      <c r="D31" s="237"/>
      <c r="E31" s="238">
        <v>168.96</v>
      </c>
      <c r="F31" s="235"/>
      <c r="G31" s="235"/>
      <c r="H31" s="235"/>
      <c r="I31" s="235"/>
      <c r="J31" s="235"/>
      <c r="K31" s="235"/>
      <c r="L31" s="235"/>
      <c r="M31" s="235"/>
      <c r="N31" s="234"/>
      <c r="O31" s="234"/>
      <c r="P31" s="234"/>
      <c r="Q31" s="234"/>
      <c r="R31" s="235"/>
      <c r="S31" s="235"/>
      <c r="T31" s="235"/>
      <c r="U31" s="235"/>
      <c r="V31" s="235"/>
      <c r="W31" s="235"/>
      <c r="X31" s="235"/>
      <c r="Y31" s="235"/>
      <c r="Z31" s="214"/>
      <c r="AA31" s="214"/>
      <c r="AB31" s="214"/>
      <c r="AC31" s="214"/>
      <c r="AD31" s="214"/>
      <c r="AE31" s="214"/>
      <c r="AF31" s="214"/>
      <c r="AG31" s="214" t="s">
        <v>122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31">
        <v>10</v>
      </c>
      <c r="B32" s="232" t="s">
        <v>156</v>
      </c>
      <c r="C32" s="265" t="s">
        <v>157</v>
      </c>
      <c r="D32" s="233" t="s">
        <v>0</v>
      </c>
      <c r="E32" s="260"/>
      <c r="F32" s="236"/>
      <c r="G32" s="235">
        <f>ROUND(E32*F32,2)</f>
        <v>0</v>
      </c>
      <c r="H32" s="236"/>
      <c r="I32" s="235">
        <f>ROUND(E32*H32,2)</f>
        <v>0</v>
      </c>
      <c r="J32" s="236"/>
      <c r="K32" s="235">
        <f>ROUND(E32*J32,2)</f>
        <v>0</v>
      </c>
      <c r="L32" s="235">
        <v>12</v>
      </c>
      <c r="M32" s="235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5"/>
      <c r="S32" s="235" t="s">
        <v>116</v>
      </c>
      <c r="T32" s="235" t="s">
        <v>117</v>
      </c>
      <c r="U32" s="235">
        <v>0</v>
      </c>
      <c r="V32" s="235">
        <f>ROUND(E32*U32,2)</f>
        <v>0</v>
      </c>
      <c r="W32" s="235"/>
      <c r="X32" s="235" t="s">
        <v>142</v>
      </c>
      <c r="Y32" s="235" t="s">
        <v>119</v>
      </c>
      <c r="Z32" s="214"/>
      <c r="AA32" s="214"/>
      <c r="AB32" s="214"/>
      <c r="AC32" s="214"/>
      <c r="AD32" s="214"/>
      <c r="AE32" s="214"/>
      <c r="AF32" s="214"/>
      <c r="AG32" s="214" t="s">
        <v>143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x14ac:dyDescent="0.2">
      <c r="A33" s="241" t="s">
        <v>111</v>
      </c>
      <c r="B33" s="242" t="s">
        <v>78</v>
      </c>
      <c r="C33" s="261" t="s">
        <v>79</v>
      </c>
      <c r="D33" s="243"/>
      <c r="E33" s="244"/>
      <c r="F33" s="245"/>
      <c r="G33" s="246">
        <f>SUMIF(AG34:AG38,"&lt;&gt;NOR",G34:G38)</f>
        <v>0</v>
      </c>
      <c r="H33" s="240"/>
      <c r="I33" s="240">
        <f>SUM(I34:I38)</f>
        <v>0</v>
      </c>
      <c r="J33" s="240"/>
      <c r="K33" s="240">
        <f>SUM(K34:K38)</f>
        <v>0</v>
      </c>
      <c r="L33" s="240"/>
      <c r="M33" s="240">
        <f>SUM(M34:M38)</f>
        <v>0</v>
      </c>
      <c r="N33" s="239"/>
      <c r="O33" s="239">
        <f>SUM(O34:O38)</f>
        <v>0.15</v>
      </c>
      <c r="P33" s="239"/>
      <c r="Q33" s="239">
        <f>SUM(Q34:Q38)</f>
        <v>0</v>
      </c>
      <c r="R33" s="240"/>
      <c r="S33" s="240"/>
      <c r="T33" s="240"/>
      <c r="U33" s="240"/>
      <c r="V33" s="240">
        <f>SUM(V34:V38)</f>
        <v>103.07</v>
      </c>
      <c r="W33" s="240"/>
      <c r="X33" s="240"/>
      <c r="Y33" s="240"/>
      <c r="AG33" t="s">
        <v>112</v>
      </c>
    </row>
    <row r="34" spans="1:60" outlineLevel="1" x14ac:dyDescent="0.2">
      <c r="A34" s="248">
        <v>11</v>
      </c>
      <c r="B34" s="249" t="s">
        <v>158</v>
      </c>
      <c r="C34" s="262" t="s">
        <v>159</v>
      </c>
      <c r="D34" s="250" t="s">
        <v>115</v>
      </c>
      <c r="E34" s="251">
        <v>140.80000000000001</v>
      </c>
      <c r="F34" s="252"/>
      <c r="G34" s="253">
        <f>ROUND(E34*F34,2)</f>
        <v>0</v>
      </c>
      <c r="H34" s="236"/>
      <c r="I34" s="235">
        <f>ROUND(E34*H34,2)</f>
        <v>0</v>
      </c>
      <c r="J34" s="236"/>
      <c r="K34" s="235">
        <f>ROUND(E34*J34,2)</f>
        <v>0</v>
      </c>
      <c r="L34" s="235">
        <v>12</v>
      </c>
      <c r="M34" s="235">
        <f>G34*(1+L34/100)</f>
        <v>0</v>
      </c>
      <c r="N34" s="234">
        <v>8.3000000000000001E-4</v>
      </c>
      <c r="O34" s="234">
        <f>ROUND(E34*N34,2)</f>
        <v>0.12</v>
      </c>
      <c r="P34" s="234">
        <v>0</v>
      </c>
      <c r="Q34" s="234">
        <f>ROUND(E34*P34,2)</f>
        <v>0</v>
      </c>
      <c r="R34" s="235"/>
      <c r="S34" s="235" t="s">
        <v>116</v>
      </c>
      <c r="T34" s="235" t="s">
        <v>117</v>
      </c>
      <c r="U34" s="235">
        <v>0.63500000000000001</v>
      </c>
      <c r="V34" s="235">
        <f>ROUND(E34*U34,2)</f>
        <v>89.41</v>
      </c>
      <c r="W34" s="235"/>
      <c r="X34" s="235" t="s">
        <v>118</v>
      </c>
      <c r="Y34" s="235" t="s">
        <v>119</v>
      </c>
      <c r="Z34" s="214"/>
      <c r="AA34" s="214"/>
      <c r="AB34" s="214"/>
      <c r="AC34" s="214"/>
      <c r="AD34" s="214"/>
      <c r="AE34" s="214"/>
      <c r="AF34" s="214"/>
      <c r="AG34" s="214" t="s">
        <v>120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31"/>
      <c r="B35" s="232"/>
      <c r="C35" s="263" t="s">
        <v>131</v>
      </c>
      <c r="D35" s="237"/>
      <c r="E35" s="238">
        <v>102.4</v>
      </c>
      <c r="F35" s="235"/>
      <c r="G35" s="235"/>
      <c r="H35" s="235"/>
      <c r="I35" s="235"/>
      <c r="J35" s="235"/>
      <c r="K35" s="235"/>
      <c r="L35" s="235"/>
      <c r="M35" s="235"/>
      <c r="N35" s="234"/>
      <c r="O35" s="234"/>
      <c r="P35" s="234"/>
      <c r="Q35" s="234"/>
      <c r="R35" s="235"/>
      <c r="S35" s="235"/>
      <c r="T35" s="235"/>
      <c r="U35" s="235"/>
      <c r="V35" s="235"/>
      <c r="W35" s="235"/>
      <c r="X35" s="235"/>
      <c r="Y35" s="235"/>
      <c r="Z35" s="214"/>
      <c r="AA35" s="214"/>
      <c r="AB35" s="214"/>
      <c r="AC35" s="214"/>
      <c r="AD35" s="214"/>
      <c r="AE35" s="214"/>
      <c r="AF35" s="214"/>
      <c r="AG35" s="214" t="s">
        <v>122</v>
      </c>
      <c r="AH35" s="214">
        <v>5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3" x14ac:dyDescent="0.2">
      <c r="A36" s="231"/>
      <c r="B36" s="232"/>
      <c r="C36" s="263" t="s">
        <v>132</v>
      </c>
      <c r="D36" s="237"/>
      <c r="E36" s="238">
        <v>38.4</v>
      </c>
      <c r="F36" s="235"/>
      <c r="G36" s="235"/>
      <c r="H36" s="235"/>
      <c r="I36" s="235"/>
      <c r="J36" s="235"/>
      <c r="K36" s="235"/>
      <c r="L36" s="235"/>
      <c r="M36" s="235"/>
      <c r="N36" s="234"/>
      <c r="O36" s="234"/>
      <c r="P36" s="234"/>
      <c r="Q36" s="234"/>
      <c r="R36" s="235"/>
      <c r="S36" s="235"/>
      <c r="T36" s="235"/>
      <c r="U36" s="235"/>
      <c r="V36" s="235"/>
      <c r="W36" s="235"/>
      <c r="X36" s="235"/>
      <c r="Y36" s="235"/>
      <c r="Z36" s="214"/>
      <c r="AA36" s="214"/>
      <c r="AB36" s="214"/>
      <c r="AC36" s="214"/>
      <c r="AD36" s="214"/>
      <c r="AE36" s="214"/>
      <c r="AF36" s="214"/>
      <c r="AG36" s="214" t="s">
        <v>122</v>
      </c>
      <c r="AH36" s="214">
        <v>5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48">
        <v>12</v>
      </c>
      <c r="B37" s="249" t="s">
        <v>160</v>
      </c>
      <c r="C37" s="262" t="s">
        <v>161</v>
      </c>
      <c r="D37" s="250" t="s">
        <v>115</v>
      </c>
      <c r="E37" s="251">
        <v>140.80000000000001</v>
      </c>
      <c r="F37" s="252"/>
      <c r="G37" s="253">
        <f>ROUND(E37*F37,2)</f>
        <v>0</v>
      </c>
      <c r="H37" s="236"/>
      <c r="I37" s="235">
        <f>ROUND(E37*H37,2)</f>
        <v>0</v>
      </c>
      <c r="J37" s="236"/>
      <c r="K37" s="235">
        <f>ROUND(E37*J37,2)</f>
        <v>0</v>
      </c>
      <c r="L37" s="235">
        <v>12</v>
      </c>
      <c r="M37" s="235">
        <f>G37*(1+L37/100)</f>
        <v>0</v>
      </c>
      <c r="N37" s="234">
        <v>2.0000000000000001E-4</v>
      </c>
      <c r="O37" s="234">
        <f>ROUND(E37*N37,2)</f>
        <v>0.03</v>
      </c>
      <c r="P37" s="234">
        <v>0</v>
      </c>
      <c r="Q37" s="234">
        <f>ROUND(E37*P37,2)</f>
        <v>0</v>
      </c>
      <c r="R37" s="235"/>
      <c r="S37" s="235" t="s">
        <v>116</v>
      </c>
      <c r="T37" s="235" t="s">
        <v>117</v>
      </c>
      <c r="U37" s="235">
        <v>9.7000000000000003E-2</v>
      </c>
      <c r="V37" s="235">
        <f>ROUND(E37*U37,2)</f>
        <v>13.66</v>
      </c>
      <c r="W37" s="235"/>
      <c r="X37" s="235" t="s">
        <v>118</v>
      </c>
      <c r="Y37" s="235" t="s">
        <v>119</v>
      </c>
      <c r="Z37" s="214"/>
      <c r="AA37" s="214"/>
      <c r="AB37" s="214"/>
      <c r="AC37" s="214"/>
      <c r="AD37" s="214"/>
      <c r="AE37" s="214"/>
      <c r="AF37" s="214"/>
      <c r="AG37" s="214" t="s">
        <v>120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31"/>
      <c r="B38" s="232"/>
      <c r="C38" s="263" t="s">
        <v>162</v>
      </c>
      <c r="D38" s="237"/>
      <c r="E38" s="238">
        <v>140.80000000000001</v>
      </c>
      <c r="F38" s="235"/>
      <c r="G38" s="235"/>
      <c r="H38" s="235"/>
      <c r="I38" s="235"/>
      <c r="J38" s="235"/>
      <c r="K38" s="235"/>
      <c r="L38" s="235"/>
      <c r="M38" s="235"/>
      <c r="N38" s="234"/>
      <c r="O38" s="234"/>
      <c r="P38" s="234"/>
      <c r="Q38" s="234"/>
      <c r="R38" s="235"/>
      <c r="S38" s="235"/>
      <c r="T38" s="235"/>
      <c r="U38" s="235"/>
      <c r="V38" s="235"/>
      <c r="W38" s="235"/>
      <c r="X38" s="235"/>
      <c r="Y38" s="235"/>
      <c r="Z38" s="214"/>
      <c r="AA38" s="214"/>
      <c r="AB38" s="214"/>
      <c r="AC38" s="214"/>
      <c r="AD38" s="214"/>
      <c r="AE38" s="214"/>
      <c r="AF38" s="214"/>
      <c r="AG38" s="214" t="s">
        <v>122</v>
      </c>
      <c r="AH38" s="214">
        <v>5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x14ac:dyDescent="0.2">
      <c r="A39" s="241" t="s">
        <v>111</v>
      </c>
      <c r="B39" s="242" t="s">
        <v>80</v>
      </c>
      <c r="C39" s="261" t="s">
        <v>81</v>
      </c>
      <c r="D39" s="243"/>
      <c r="E39" s="244"/>
      <c r="F39" s="245"/>
      <c r="G39" s="246">
        <f>SUMIF(AG40:AG46,"&lt;&gt;NOR",G40:G46)</f>
        <v>0</v>
      </c>
      <c r="H39" s="240"/>
      <c r="I39" s="240">
        <f>SUM(I40:I46)</f>
        <v>0</v>
      </c>
      <c r="J39" s="240"/>
      <c r="K39" s="240">
        <f>SUM(K40:K46)</f>
        <v>0</v>
      </c>
      <c r="L39" s="240"/>
      <c r="M39" s="240">
        <f>SUM(M40:M46)</f>
        <v>0</v>
      </c>
      <c r="N39" s="239"/>
      <c r="O39" s="239">
        <f>SUM(O40:O46)</f>
        <v>0</v>
      </c>
      <c r="P39" s="239"/>
      <c r="Q39" s="239">
        <f>SUM(Q40:Q46)</f>
        <v>0</v>
      </c>
      <c r="R39" s="240"/>
      <c r="S39" s="240"/>
      <c r="T39" s="240"/>
      <c r="U39" s="240"/>
      <c r="V39" s="240">
        <f>SUM(V40:V46)</f>
        <v>8.82</v>
      </c>
      <c r="W39" s="240"/>
      <c r="X39" s="240"/>
      <c r="Y39" s="240"/>
      <c r="AG39" t="s">
        <v>112</v>
      </c>
    </row>
    <row r="40" spans="1:60" outlineLevel="1" x14ac:dyDescent="0.2">
      <c r="A40" s="254">
        <v>13</v>
      </c>
      <c r="B40" s="255" t="s">
        <v>163</v>
      </c>
      <c r="C40" s="264" t="s">
        <v>164</v>
      </c>
      <c r="D40" s="256" t="s">
        <v>141</v>
      </c>
      <c r="E40" s="257">
        <v>1.6656599999999999</v>
      </c>
      <c r="F40" s="258"/>
      <c r="G40" s="259">
        <f>ROUND(E40*F40,2)</f>
        <v>0</v>
      </c>
      <c r="H40" s="236"/>
      <c r="I40" s="235">
        <f>ROUND(E40*H40,2)</f>
        <v>0</v>
      </c>
      <c r="J40" s="236"/>
      <c r="K40" s="235">
        <f>ROUND(E40*J40,2)</f>
        <v>0</v>
      </c>
      <c r="L40" s="235">
        <v>12</v>
      </c>
      <c r="M40" s="235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5"/>
      <c r="S40" s="235" t="s">
        <v>116</v>
      </c>
      <c r="T40" s="235" t="s">
        <v>117</v>
      </c>
      <c r="U40" s="235">
        <v>2.0089999999999999</v>
      </c>
      <c r="V40" s="235">
        <f>ROUND(E40*U40,2)</f>
        <v>3.35</v>
      </c>
      <c r="W40" s="235"/>
      <c r="X40" s="235" t="s">
        <v>165</v>
      </c>
      <c r="Y40" s="235" t="s">
        <v>119</v>
      </c>
      <c r="Z40" s="214"/>
      <c r="AA40" s="214"/>
      <c r="AB40" s="214"/>
      <c r="AC40" s="214"/>
      <c r="AD40" s="214"/>
      <c r="AE40" s="214"/>
      <c r="AF40" s="214"/>
      <c r="AG40" s="214" t="s">
        <v>166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54">
        <v>14</v>
      </c>
      <c r="B41" s="255" t="s">
        <v>167</v>
      </c>
      <c r="C41" s="264" t="s">
        <v>168</v>
      </c>
      <c r="D41" s="256" t="s">
        <v>141</v>
      </c>
      <c r="E41" s="257">
        <v>1.6656599999999999</v>
      </c>
      <c r="F41" s="258"/>
      <c r="G41" s="259">
        <f>ROUND(E41*F41,2)</f>
        <v>0</v>
      </c>
      <c r="H41" s="236"/>
      <c r="I41" s="235">
        <f>ROUND(E41*H41,2)</f>
        <v>0</v>
      </c>
      <c r="J41" s="236"/>
      <c r="K41" s="235">
        <f>ROUND(E41*J41,2)</f>
        <v>0</v>
      </c>
      <c r="L41" s="235">
        <v>12</v>
      </c>
      <c r="M41" s="235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5"/>
      <c r="S41" s="235" t="s">
        <v>116</v>
      </c>
      <c r="T41" s="235" t="s">
        <v>117</v>
      </c>
      <c r="U41" s="235">
        <v>0.95899999999999996</v>
      </c>
      <c r="V41" s="235">
        <f>ROUND(E41*U41,2)</f>
        <v>1.6</v>
      </c>
      <c r="W41" s="235"/>
      <c r="X41" s="235" t="s">
        <v>165</v>
      </c>
      <c r="Y41" s="235" t="s">
        <v>119</v>
      </c>
      <c r="Z41" s="214"/>
      <c r="AA41" s="214"/>
      <c r="AB41" s="214"/>
      <c r="AC41" s="214"/>
      <c r="AD41" s="214"/>
      <c r="AE41" s="214"/>
      <c r="AF41" s="214"/>
      <c r="AG41" s="214" t="s">
        <v>166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54">
        <v>15</v>
      </c>
      <c r="B42" s="255" t="s">
        <v>169</v>
      </c>
      <c r="C42" s="264" t="s">
        <v>170</v>
      </c>
      <c r="D42" s="256" t="s">
        <v>141</v>
      </c>
      <c r="E42" s="257">
        <v>1.6656599999999999</v>
      </c>
      <c r="F42" s="258"/>
      <c r="G42" s="259">
        <f>ROUND(E42*F42,2)</f>
        <v>0</v>
      </c>
      <c r="H42" s="236"/>
      <c r="I42" s="235">
        <f>ROUND(E42*H42,2)</f>
        <v>0</v>
      </c>
      <c r="J42" s="236"/>
      <c r="K42" s="235">
        <f>ROUND(E42*J42,2)</f>
        <v>0</v>
      </c>
      <c r="L42" s="235">
        <v>12</v>
      </c>
      <c r="M42" s="235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5"/>
      <c r="S42" s="235" t="s">
        <v>116</v>
      </c>
      <c r="T42" s="235" t="s">
        <v>117</v>
      </c>
      <c r="U42" s="235">
        <v>0.49</v>
      </c>
      <c r="V42" s="235">
        <f>ROUND(E42*U42,2)</f>
        <v>0.82</v>
      </c>
      <c r="W42" s="235"/>
      <c r="X42" s="235" t="s">
        <v>165</v>
      </c>
      <c r="Y42" s="235" t="s">
        <v>119</v>
      </c>
      <c r="Z42" s="214"/>
      <c r="AA42" s="214"/>
      <c r="AB42" s="214"/>
      <c r="AC42" s="214"/>
      <c r="AD42" s="214"/>
      <c r="AE42" s="214"/>
      <c r="AF42" s="214"/>
      <c r="AG42" s="214" t="s">
        <v>166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54">
        <v>16</v>
      </c>
      <c r="B43" s="255" t="s">
        <v>171</v>
      </c>
      <c r="C43" s="264" t="s">
        <v>172</v>
      </c>
      <c r="D43" s="256" t="s">
        <v>141</v>
      </c>
      <c r="E43" s="257">
        <v>48.304259999999999</v>
      </c>
      <c r="F43" s="258"/>
      <c r="G43" s="259">
        <f>ROUND(E43*F43,2)</f>
        <v>0</v>
      </c>
      <c r="H43" s="236"/>
      <c r="I43" s="235">
        <f>ROUND(E43*H43,2)</f>
        <v>0</v>
      </c>
      <c r="J43" s="236"/>
      <c r="K43" s="235">
        <f>ROUND(E43*J43,2)</f>
        <v>0</v>
      </c>
      <c r="L43" s="235">
        <v>12</v>
      </c>
      <c r="M43" s="235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5"/>
      <c r="S43" s="235" t="s">
        <v>116</v>
      </c>
      <c r="T43" s="235" t="s">
        <v>117</v>
      </c>
      <c r="U43" s="235">
        <v>0</v>
      </c>
      <c r="V43" s="235">
        <f>ROUND(E43*U43,2)</f>
        <v>0</v>
      </c>
      <c r="W43" s="235"/>
      <c r="X43" s="235" t="s">
        <v>165</v>
      </c>
      <c r="Y43" s="235" t="s">
        <v>119</v>
      </c>
      <c r="Z43" s="214"/>
      <c r="AA43" s="214"/>
      <c r="AB43" s="214"/>
      <c r="AC43" s="214"/>
      <c r="AD43" s="214"/>
      <c r="AE43" s="214"/>
      <c r="AF43" s="214"/>
      <c r="AG43" s="214" t="s">
        <v>166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54">
        <v>17</v>
      </c>
      <c r="B44" s="255" t="s">
        <v>173</v>
      </c>
      <c r="C44" s="264" t="s">
        <v>174</v>
      </c>
      <c r="D44" s="256" t="s">
        <v>141</v>
      </c>
      <c r="E44" s="257">
        <v>1.6656599999999999</v>
      </c>
      <c r="F44" s="258"/>
      <c r="G44" s="259">
        <f>ROUND(E44*F44,2)</f>
        <v>0</v>
      </c>
      <c r="H44" s="236"/>
      <c r="I44" s="235">
        <f>ROUND(E44*H44,2)</f>
        <v>0</v>
      </c>
      <c r="J44" s="236"/>
      <c r="K44" s="235">
        <f>ROUND(E44*J44,2)</f>
        <v>0</v>
      </c>
      <c r="L44" s="235">
        <v>12</v>
      </c>
      <c r="M44" s="235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5"/>
      <c r="S44" s="235" t="s">
        <v>117</v>
      </c>
      <c r="T44" s="235" t="s">
        <v>117</v>
      </c>
      <c r="U44" s="235">
        <v>0</v>
      </c>
      <c r="V44" s="235">
        <f>ROUND(E44*U44,2)</f>
        <v>0</v>
      </c>
      <c r="W44" s="235"/>
      <c r="X44" s="235" t="s">
        <v>165</v>
      </c>
      <c r="Y44" s="235" t="s">
        <v>119</v>
      </c>
      <c r="Z44" s="214"/>
      <c r="AA44" s="214"/>
      <c r="AB44" s="214"/>
      <c r="AC44" s="214"/>
      <c r="AD44" s="214"/>
      <c r="AE44" s="214"/>
      <c r="AF44" s="214"/>
      <c r="AG44" s="214" t="s">
        <v>166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54">
        <v>18</v>
      </c>
      <c r="B45" s="255" t="s">
        <v>175</v>
      </c>
      <c r="C45" s="264" t="s">
        <v>176</v>
      </c>
      <c r="D45" s="256" t="s">
        <v>141</v>
      </c>
      <c r="E45" s="257">
        <v>1.6656599999999999</v>
      </c>
      <c r="F45" s="258"/>
      <c r="G45" s="259">
        <f>ROUND(E45*F45,2)</f>
        <v>0</v>
      </c>
      <c r="H45" s="236"/>
      <c r="I45" s="235">
        <f>ROUND(E45*H45,2)</f>
        <v>0</v>
      </c>
      <c r="J45" s="236"/>
      <c r="K45" s="235">
        <f>ROUND(E45*J45,2)</f>
        <v>0</v>
      </c>
      <c r="L45" s="235">
        <v>12</v>
      </c>
      <c r="M45" s="235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5"/>
      <c r="S45" s="235" t="s">
        <v>116</v>
      </c>
      <c r="T45" s="235" t="s">
        <v>117</v>
      </c>
      <c r="U45" s="235">
        <v>0.752</v>
      </c>
      <c r="V45" s="235">
        <f>ROUND(E45*U45,2)</f>
        <v>1.25</v>
      </c>
      <c r="W45" s="235"/>
      <c r="X45" s="235" t="s">
        <v>165</v>
      </c>
      <c r="Y45" s="235" t="s">
        <v>119</v>
      </c>
      <c r="Z45" s="214"/>
      <c r="AA45" s="214"/>
      <c r="AB45" s="214"/>
      <c r="AC45" s="214"/>
      <c r="AD45" s="214"/>
      <c r="AE45" s="214"/>
      <c r="AF45" s="214"/>
      <c r="AG45" s="214" t="s">
        <v>166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54">
        <v>19</v>
      </c>
      <c r="B46" s="255" t="s">
        <v>177</v>
      </c>
      <c r="C46" s="264" t="s">
        <v>178</v>
      </c>
      <c r="D46" s="256" t="s">
        <v>141</v>
      </c>
      <c r="E46" s="257">
        <v>4.9969900000000003</v>
      </c>
      <c r="F46" s="258"/>
      <c r="G46" s="259">
        <f>ROUND(E46*F46,2)</f>
        <v>0</v>
      </c>
      <c r="H46" s="236"/>
      <c r="I46" s="235">
        <f>ROUND(E46*H46,2)</f>
        <v>0</v>
      </c>
      <c r="J46" s="236"/>
      <c r="K46" s="235">
        <f>ROUND(E46*J46,2)</f>
        <v>0</v>
      </c>
      <c r="L46" s="235">
        <v>12</v>
      </c>
      <c r="M46" s="235">
        <f>G46*(1+L46/100)</f>
        <v>0</v>
      </c>
      <c r="N46" s="234">
        <v>0</v>
      </c>
      <c r="O46" s="234">
        <f>ROUND(E46*N46,2)</f>
        <v>0</v>
      </c>
      <c r="P46" s="234">
        <v>0</v>
      </c>
      <c r="Q46" s="234">
        <f>ROUND(E46*P46,2)</f>
        <v>0</v>
      </c>
      <c r="R46" s="235"/>
      <c r="S46" s="235" t="s">
        <v>116</v>
      </c>
      <c r="T46" s="235" t="s">
        <v>117</v>
      </c>
      <c r="U46" s="235">
        <v>0.36</v>
      </c>
      <c r="V46" s="235">
        <f>ROUND(E46*U46,2)</f>
        <v>1.8</v>
      </c>
      <c r="W46" s="235"/>
      <c r="X46" s="235" t="s">
        <v>165</v>
      </c>
      <c r="Y46" s="235" t="s">
        <v>119</v>
      </c>
      <c r="Z46" s="214"/>
      <c r="AA46" s="214"/>
      <c r="AB46" s="214"/>
      <c r="AC46" s="214"/>
      <c r="AD46" s="214"/>
      <c r="AE46" s="214"/>
      <c r="AF46" s="214"/>
      <c r="AG46" s="214" t="s">
        <v>166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x14ac:dyDescent="0.2">
      <c r="A47" s="241" t="s">
        <v>111</v>
      </c>
      <c r="B47" s="242" t="s">
        <v>83</v>
      </c>
      <c r="C47" s="261" t="s">
        <v>30</v>
      </c>
      <c r="D47" s="243"/>
      <c r="E47" s="244"/>
      <c r="F47" s="245"/>
      <c r="G47" s="246">
        <f>SUMIF(AG48:AG48,"&lt;&gt;NOR",G48:G48)</f>
        <v>0</v>
      </c>
      <c r="H47" s="240"/>
      <c r="I47" s="240">
        <f>SUM(I48:I48)</f>
        <v>0</v>
      </c>
      <c r="J47" s="240"/>
      <c r="K47" s="240">
        <f>SUM(K48:K48)</f>
        <v>0</v>
      </c>
      <c r="L47" s="240"/>
      <c r="M47" s="240">
        <f>SUM(M48:M48)</f>
        <v>0</v>
      </c>
      <c r="N47" s="239"/>
      <c r="O47" s="239">
        <f>SUM(O48:O48)</f>
        <v>0</v>
      </c>
      <c r="P47" s="239"/>
      <c r="Q47" s="239">
        <f>SUM(Q48:Q48)</f>
        <v>0</v>
      </c>
      <c r="R47" s="240"/>
      <c r="S47" s="240"/>
      <c r="T47" s="240"/>
      <c r="U47" s="240"/>
      <c r="V47" s="240">
        <f>SUM(V48:V48)</f>
        <v>0</v>
      </c>
      <c r="W47" s="240"/>
      <c r="X47" s="240"/>
      <c r="Y47" s="240"/>
      <c r="AG47" t="s">
        <v>112</v>
      </c>
    </row>
    <row r="48" spans="1:60" outlineLevel="1" x14ac:dyDescent="0.2">
      <c r="A48" s="248">
        <v>20</v>
      </c>
      <c r="B48" s="249" t="s">
        <v>179</v>
      </c>
      <c r="C48" s="262" t="s">
        <v>180</v>
      </c>
      <c r="D48" s="250" t="s">
        <v>181</v>
      </c>
      <c r="E48" s="251">
        <v>1</v>
      </c>
      <c r="F48" s="252"/>
      <c r="G48" s="253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12</v>
      </c>
      <c r="M48" s="235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5"/>
      <c r="S48" s="235" t="s">
        <v>116</v>
      </c>
      <c r="T48" s="235" t="s">
        <v>130</v>
      </c>
      <c r="U48" s="235">
        <v>0</v>
      </c>
      <c r="V48" s="235">
        <f>ROUND(E48*U48,2)</f>
        <v>0</v>
      </c>
      <c r="W48" s="235"/>
      <c r="X48" s="235" t="s">
        <v>182</v>
      </c>
      <c r="Y48" s="235" t="s">
        <v>119</v>
      </c>
      <c r="Z48" s="214"/>
      <c r="AA48" s="214"/>
      <c r="AB48" s="214"/>
      <c r="AC48" s="214"/>
      <c r="AD48" s="214"/>
      <c r="AE48" s="214"/>
      <c r="AF48" s="214"/>
      <c r="AG48" s="214" t="s">
        <v>183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33" x14ac:dyDescent="0.2">
      <c r="A49" s="3"/>
      <c r="B49" s="4"/>
      <c r="C49" s="266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v>12</v>
      </c>
      <c r="AF49">
        <v>21</v>
      </c>
      <c r="AG49" t="s">
        <v>97</v>
      </c>
    </row>
    <row r="50" spans="1:33" x14ac:dyDescent="0.2">
      <c r="A50" s="217"/>
      <c r="B50" s="218" t="s">
        <v>31</v>
      </c>
      <c r="C50" s="267"/>
      <c r="D50" s="219"/>
      <c r="E50" s="220"/>
      <c r="F50" s="220"/>
      <c r="G50" s="247">
        <f>G8+G17+G20+G23+G25+G33+G39+G47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f>SUMIF(L7:L48,AE49,G7:G48)</f>
        <v>0</v>
      </c>
      <c r="AF50">
        <f>SUMIF(L7:L48,AF49,G7:G48)</f>
        <v>0</v>
      </c>
      <c r="AG50" t="s">
        <v>184</v>
      </c>
    </row>
    <row r="51" spans="1:33" x14ac:dyDescent="0.2">
      <c r="A51" s="3"/>
      <c r="B51" s="4"/>
      <c r="C51" s="266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3"/>
      <c r="B52" s="4"/>
      <c r="C52" s="266"/>
      <c r="D52" s="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A53" s="221" t="s">
        <v>185</v>
      </c>
      <c r="B53" s="221"/>
      <c r="C53" s="268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33" x14ac:dyDescent="0.2">
      <c r="A54" s="222"/>
      <c r="B54" s="223"/>
      <c r="C54" s="269"/>
      <c r="D54" s="223"/>
      <c r="E54" s="223"/>
      <c r="F54" s="223"/>
      <c r="G54" s="224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G54" t="s">
        <v>186</v>
      </c>
    </row>
    <row r="55" spans="1:33" x14ac:dyDescent="0.2">
      <c r="A55" s="225"/>
      <c r="B55" s="226"/>
      <c r="C55" s="270"/>
      <c r="D55" s="226"/>
      <c r="E55" s="226"/>
      <c r="F55" s="226"/>
      <c r="G55" s="227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">
      <c r="A56" s="225"/>
      <c r="B56" s="226"/>
      <c r="C56" s="270"/>
      <c r="D56" s="226"/>
      <c r="E56" s="226"/>
      <c r="F56" s="226"/>
      <c r="G56" s="227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33" x14ac:dyDescent="0.2">
      <c r="A57" s="225"/>
      <c r="B57" s="226"/>
      <c r="C57" s="270"/>
      <c r="D57" s="226"/>
      <c r="E57" s="226"/>
      <c r="F57" s="226"/>
      <c r="G57" s="227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33" x14ac:dyDescent="0.2">
      <c r="A58" s="228"/>
      <c r="B58" s="229"/>
      <c r="C58" s="271"/>
      <c r="D58" s="229"/>
      <c r="E58" s="229"/>
      <c r="F58" s="229"/>
      <c r="G58" s="230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33" x14ac:dyDescent="0.2">
      <c r="A59" s="3"/>
      <c r="B59" s="4"/>
      <c r="C59" s="266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33" x14ac:dyDescent="0.2">
      <c r="C60" s="272"/>
      <c r="D60" s="10"/>
      <c r="AG60" t="s">
        <v>187</v>
      </c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53:C53"/>
    <mergeCell ref="A54:G58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2401_02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2401_02 Pol'!Názvy_tisku</vt:lpstr>
      <vt:lpstr>oadresa</vt:lpstr>
      <vt:lpstr>Stavba!Objednatel</vt:lpstr>
      <vt:lpstr>Stavba!Objekt</vt:lpstr>
      <vt:lpstr>'02 2401_02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Malina</dc:creator>
  <cp:lastModifiedBy>Daniel Malina</cp:lastModifiedBy>
  <cp:lastPrinted>2019-03-19T12:27:02Z</cp:lastPrinted>
  <dcterms:created xsi:type="dcterms:W3CDTF">2009-04-08T07:15:50Z</dcterms:created>
  <dcterms:modified xsi:type="dcterms:W3CDTF">2024-05-27T07:21:00Z</dcterms:modified>
</cp:coreProperties>
</file>